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drawings/drawing1.xml" ContentType="application/vnd.openxmlformats-officedocument.drawing+xml"/>
  <Override PartName="/xl/worksheets/sheet1.xml" ContentType="application/vnd.openxmlformats-officedocument.spreadsheetml.worksheet+xml"/>
  <Override PartName="/xl/externalLinks/externalLink3.xml" ContentType="application/vnd.openxmlformats-officedocument.spreadsheetml.externalLink+xml"/>
  <Override PartName="/docProps/core.xml" ContentType="application/vnd.openxmlformats-package.core-properties+xml"/>
  <Override PartName="/xl/externalLinks/externalLink2.xml" ContentType="application/vnd.openxmlformats-officedocument.spreadsheetml.externalLink+xml"/>
  <Override PartName="/xl/externalLinks/externalLink7.xml" ContentType="application/vnd.openxmlformats-officedocument.spreadsheetml.externalLink+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xl/externalLinks/externalLink11.xml" ContentType="application/vnd.openxmlformats-officedocument.spreadsheetml.externalLink+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105" windowWidth="18195" windowHeight="11580"/>
  </bookViews>
  <sheets>
    <sheet name="BS03.QI-2019"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_mtc1">'[1]Sheet1 (4)'!$K$51</definedName>
    <definedName name="__nc1">'[1]Sheet1 (4)'!$J$51</definedName>
    <definedName name="__vl2">'[2]Sheet9 (2)'!#REF!</definedName>
    <definedName name="_Fill" localSheetId="0" hidden="1">#REF!</definedName>
    <definedName name="_Fill" hidden="1">#REF!</definedName>
    <definedName name="_mtc1">'[1]Sheet1 (4)'!$K$51</definedName>
    <definedName name="_nc1">'[1]Sheet1 (4)'!$J$51</definedName>
    <definedName name="_vl2" localSheetId="0">'[2]Sheet9 (2)'!#REF!</definedName>
    <definedName name="_vl2">'[2]Sheet9 (2)'!#REF!</definedName>
    <definedName name="A" localSheetId="0">[3]Sheet26!#REF!</definedName>
    <definedName name="A">[3]Sheet26!#REF!</definedName>
    <definedName name="CONG" localSheetId="0">[3]Sheet26!#REF!</definedName>
    <definedName name="CONG">[3]Sheet26!#REF!</definedName>
    <definedName name="d0" localSheetId="0">[4]XDCB!#REF!</definedName>
    <definedName name="d0">[4]XDCB!#REF!</definedName>
    <definedName name="hh">[5]XL4Poppy!$B$1:$B$16</definedName>
    <definedName name="HNM" localSheetId="0">[3]Sheet26!#REF!</definedName>
    <definedName name="HNM">[3]Sheet26!#REF!</definedName>
    <definedName name="hung">'[6]Sheet1 (6)'!$I$16</definedName>
    <definedName name="HUYEÄN" localSheetId="0">[3]Sheet26!#REF!</definedName>
    <definedName name="HUYEÄN">[3]Sheet26!#REF!</definedName>
    <definedName name="MTC">'[7]Sheet1 (6)'!$J$16</definedName>
    <definedName name="n" localSheetId="0">#REF!</definedName>
    <definedName name="n">#REF!</definedName>
    <definedName name="NAÊM" localSheetId="0">[3]Sheet26!#REF!</definedName>
    <definedName name="NAÊM">[3]Sheet26!#REF!</definedName>
    <definedName name="NC">'[7]Sheet1 (6)'!$I$16</definedName>
    <definedName name="NGAØY" localSheetId="0">[3]Sheet26!#REF!</definedName>
    <definedName name="NGAØY">[3]Sheet26!#REF!</definedName>
    <definedName name="NHUT" localSheetId="0">'[8]BC L-V-Tam'!#REF!</definedName>
    <definedName name="NHUT">'[8]BC L-V-Tam'!#REF!</definedName>
    <definedName name="_xlnm.Print_Titles" localSheetId="0">'BS03.QI-2019'!$B:$H,'BS03.QI-2019'!$11:$11</definedName>
    <definedName name="PTVT">'[9]Sheet1 (6)'!$I$16</definedName>
    <definedName name="SOÁ_HÑ" localSheetId="0">[3]Sheet26!#REF!</definedName>
    <definedName name="SOÁ_HÑ">[3]Sheet26!#REF!</definedName>
    <definedName name="SÔÛ_GT" localSheetId="0">[3]Sheet26!#REF!</definedName>
    <definedName name="SÔÛ_GT">[3]Sheet26!#REF!</definedName>
    <definedName name="TEÂN_COÂNG_TRÌNH" localSheetId="0">[3]Sheet26!#REF!</definedName>
    <definedName name="TEÂN_COÂNG_TRÌNH">[3]Sheet26!#REF!</definedName>
    <definedName name="TKCONG" localSheetId="0">[3]Sheet26!#REF!</definedName>
    <definedName name="TKCONG">[3]Sheet26!#REF!</definedName>
    <definedName name="TT" localSheetId="0">[3]Sheet26!#REF!</definedName>
    <definedName name="TT">[3]Sheet26!#REF!</definedName>
    <definedName name="THAÙNG" localSheetId="0">[3]Sheet26!#REF!</definedName>
    <definedName name="THAÙNG">[3]Sheet26!#REF!</definedName>
    <definedName name="VB" localSheetId="0">[3]Sheet26!#REF!</definedName>
    <definedName name="VB">[3]Sheet26!#REF!</definedName>
    <definedName name="VL">'[7]Sheet2 (2)'!$F$15</definedName>
  </definedNames>
  <calcPr calcId="144525"/>
</workbook>
</file>

<file path=xl/calcChain.xml><?xml version="1.0" encoding="utf-8"?>
<calcChain xmlns="http://schemas.openxmlformats.org/spreadsheetml/2006/main">
  <c r="H64" i="1" l="1"/>
  <c r="E64" i="1"/>
  <c r="G64" i="1"/>
  <c r="D72" i="1"/>
  <c r="D68" i="1"/>
  <c r="H65" i="1"/>
  <c r="G15" i="1" l="1"/>
  <c r="D16" i="1"/>
  <c r="E16" i="1"/>
  <c r="D17" i="1"/>
  <c r="E17" i="1"/>
  <c r="H17" i="1" s="1"/>
  <c r="D18" i="1"/>
  <c r="E18" i="1"/>
  <c r="D19" i="1"/>
  <c r="E19" i="1"/>
  <c r="H19" i="1" s="1"/>
  <c r="D20" i="1"/>
  <c r="E20" i="1"/>
  <c r="G21" i="1"/>
  <c r="G14" i="1" s="1"/>
  <c r="G13" i="1" s="1"/>
  <c r="D22" i="1"/>
  <c r="E22" i="1"/>
  <c r="H22" i="1" s="1"/>
  <c r="D23" i="1"/>
  <c r="E23" i="1"/>
  <c r="H23" i="1" s="1"/>
  <c r="D24" i="1"/>
  <c r="E24" i="1"/>
  <c r="H24" i="1"/>
  <c r="D25" i="1"/>
  <c r="E25" i="1"/>
  <c r="H25" i="1" s="1"/>
  <c r="E26" i="1"/>
  <c r="D27" i="1"/>
  <c r="D26" i="1" s="1"/>
  <c r="E27" i="1"/>
  <c r="F27" i="1" s="1"/>
  <c r="G27" i="1"/>
  <c r="H27" i="1" s="1"/>
  <c r="H28" i="1"/>
  <c r="G33" i="1"/>
  <c r="G31" i="1" s="1"/>
  <c r="D34" i="1"/>
  <c r="E34" i="1"/>
  <c r="D35" i="1"/>
  <c r="E35" i="1"/>
  <c r="D36" i="1"/>
  <c r="E36" i="1"/>
  <c r="D37" i="1"/>
  <c r="E37" i="1"/>
  <c r="H37" i="1" s="1"/>
  <c r="G40" i="1"/>
  <c r="D41" i="1"/>
  <c r="E41" i="1"/>
  <c r="E42" i="1"/>
  <c r="D43" i="1"/>
  <c r="D42" i="1" s="1"/>
  <c r="E43" i="1"/>
  <c r="D44" i="1"/>
  <c r="E44" i="1"/>
  <c r="D45" i="1"/>
  <c r="G46" i="1"/>
  <c r="G39" i="1" s="1"/>
  <c r="G38" i="1" s="1"/>
  <c r="D47" i="1"/>
  <c r="F47" i="1" s="1"/>
  <c r="D48" i="1"/>
  <c r="F48" i="1" s="1"/>
  <c r="H48" i="1"/>
  <c r="D49" i="1"/>
  <c r="F49" i="1" s="1"/>
  <c r="D50" i="1"/>
  <c r="F50" i="1" s="1"/>
  <c r="D51" i="1"/>
  <c r="F51" i="1" s="1"/>
  <c r="H51" i="1"/>
  <c r="D52" i="1"/>
  <c r="F52" i="1" s="1"/>
  <c r="D53" i="1"/>
  <c r="E53" i="1"/>
  <c r="E46" i="1" s="1"/>
  <c r="D54" i="1"/>
  <c r="F54" i="1" s="1"/>
  <c r="F55" i="1"/>
  <c r="E56" i="1"/>
  <c r="G56" i="1"/>
  <c r="E58" i="1"/>
  <c r="G58" i="1"/>
  <c r="D59" i="1"/>
  <c r="D56" i="1" s="1"/>
  <c r="F56" i="1" s="1"/>
  <c r="D60" i="1"/>
  <c r="F60" i="1" s="1"/>
  <c r="E61" i="1"/>
  <c r="H61" i="1" s="1"/>
  <c r="G61" i="1"/>
  <c r="D62" i="1"/>
  <c r="D61" i="1" s="1"/>
  <c r="E62" i="1"/>
  <c r="F65" i="1"/>
  <c r="D67" i="1"/>
  <c r="D64" i="1" s="1"/>
  <c r="F64" i="1" s="1"/>
  <c r="D69" i="1"/>
  <c r="F18" i="1" l="1"/>
  <c r="F36" i="1"/>
  <c r="F34" i="1"/>
  <c r="F61" i="1"/>
  <c r="F41" i="1"/>
  <c r="F62" i="1"/>
  <c r="F20" i="1"/>
  <c r="F23" i="1"/>
  <c r="F42" i="1"/>
  <c r="F24" i="1"/>
  <c r="D15" i="1"/>
  <c r="D32" i="1" s="1"/>
  <c r="D31" i="1" s="1"/>
  <c r="E21" i="1"/>
  <c r="H21" i="1" s="1"/>
  <c r="H18" i="1"/>
  <c r="F17" i="1"/>
  <c r="F44" i="1"/>
  <c r="H36" i="1"/>
  <c r="E33" i="1"/>
  <c r="H33" i="1" s="1"/>
  <c r="D33" i="1"/>
  <c r="G26" i="1"/>
  <c r="H26" i="1" s="1"/>
  <c r="D21" i="1"/>
  <c r="F21" i="1" s="1"/>
  <c r="E15" i="1"/>
  <c r="E40" i="1"/>
  <c r="E39" i="1" s="1"/>
  <c r="F22" i="1"/>
  <c r="H35" i="1"/>
  <c r="H20" i="1"/>
  <c r="F19" i="1"/>
  <c r="H16" i="1"/>
  <c r="H46" i="1"/>
  <c r="F33" i="1"/>
  <c r="E14" i="1"/>
  <c r="H15" i="1"/>
  <c r="D40" i="1"/>
  <c r="F59" i="1"/>
  <c r="F45" i="1"/>
  <c r="F35" i="1"/>
  <c r="F26" i="1"/>
  <c r="F16" i="1"/>
  <c r="D46" i="1"/>
  <c r="F46" i="1" s="1"/>
  <c r="H62" i="1"/>
  <c r="D58" i="1"/>
  <c r="F58" i="1" s="1"/>
  <c r="H53" i="1"/>
  <c r="F43" i="1"/>
  <c r="F53" i="1"/>
  <c r="F15" i="1" l="1"/>
  <c r="E32" i="1"/>
  <c r="D14" i="1"/>
  <c r="D13" i="1" s="1"/>
  <c r="D39" i="1"/>
  <c r="D38" i="1" s="1"/>
  <c r="E31" i="1"/>
  <c r="H32" i="1"/>
  <c r="F32" i="1"/>
  <c r="F40" i="1"/>
  <c r="E38" i="1"/>
  <c r="H39" i="1"/>
  <c r="F14" i="1"/>
  <c r="E13" i="1"/>
  <c r="H14" i="1"/>
  <c r="F39" i="1" l="1"/>
  <c r="H13" i="1"/>
  <c r="F13" i="1"/>
  <c r="H38" i="1"/>
  <c r="F38" i="1"/>
  <c r="F31" i="1"/>
  <c r="H31" i="1"/>
</calcChain>
</file>

<file path=xl/sharedStrings.xml><?xml version="1.0" encoding="utf-8"?>
<sst xmlns="http://schemas.openxmlformats.org/spreadsheetml/2006/main" count="95" uniqueCount="81">
  <si>
    <t>Thủ trưởng đơn vị</t>
  </si>
  <si>
    <t>Dự kiến chi khen thưởng, phúc lợi</t>
  </si>
  <si>
    <t>Chi tăng thu nhập (55%)</t>
  </si>
  <si>
    <t>KP tiết kiệm được CK</t>
  </si>
  <si>
    <t>Chi hoạt động QLDA (chi khoán công tác phí, chi văn phòng phẩm)</t>
  </si>
  <si>
    <t>Đảm bảo chi TX cho NSNN</t>
  </si>
  <si>
    <t>Số sử dụng trong năm</t>
  </si>
  <si>
    <t>Nguồn KP 20% QLDA</t>
  </si>
  <si>
    <t>IV</t>
  </si>
  <si>
    <t>III</t>
  </si>
  <si>
    <t>II</t>
  </si>
  <si>
    <t>I</t>
  </si>
  <si>
    <t>Dự toán chi nguồn khác</t>
  </si>
  <si>
    <t>C</t>
  </si>
  <si>
    <t>Chi chương trình mục tiêu quốc gia</t>
  </si>
  <si>
    <t>KP hỗ trợ Tết Nguyên Đán 2019</t>
  </si>
  <si>
    <t xml:space="preserve">Chi Đảm bảo xã hội </t>
  </si>
  <si>
    <t>KP sửa đèn Led- TC12</t>
  </si>
  <si>
    <t>KP kiểm tra xử lý lục bình (bao gồm số chuyển nguồn: 1.940.000.000đ)</t>
  </si>
  <si>
    <t>KP không thực hiện chế độ tự chủ</t>
  </si>
  <si>
    <t>KP thực hiện chế độ tự chủ</t>
  </si>
  <si>
    <t>Chi sự nghiệp kinh tế</t>
  </si>
  <si>
    <t>KP tiết kiệm 10% THCCTL- TC12.14 (2018)</t>
  </si>
  <si>
    <t>KP hoạt động của nhóm công tác thực hiện những giải pháp mang tính đột phá về phát triển KT-XH lĩnh vực hạ tầng giao thông</t>
  </si>
  <si>
    <t>KP chi cho công tác thu lệ phí ( bao gồm đảm bảo từ nguồn thu phí được để lại: 700.000.000đ)</t>
  </si>
  <si>
    <t>KP chi mua sắm, sửa chữa</t>
  </si>
  <si>
    <t>KP chi cho bộ phận tiếp nhận và trả kết quả</t>
  </si>
  <si>
    <t>KP thuê tư vấn lập chỉ số giá xây dựng</t>
  </si>
  <si>
    <t>KP đối nội, đối ngoại</t>
  </si>
  <si>
    <t xml:space="preserve">KP hoạt động của tổ chức cơ sở Đảng </t>
  </si>
  <si>
    <t>KP chi cho CB làm đầu mối KSTTHC</t>
  </si>
  <si>
    <t>KP tiết kiệm 10% THCCTL- TC13.14 (2018)</t>
  </si>
  <si>
    <t>Chi khác</t>
  </si>
  <si>
    <t>Chi mua sắm, sữa chữa</t>
  </si>
  <si>
    <t>Chi hàng hóa dịch vụ</t>
  </si>
  <si>
    <t>Chi thanh toán cá nhân (2018 chuyển sang 286.232)</t>
  </si>
  <si>
    <t xml:space="preserve">KP thực hiện chế độ tự chủ </t>
  </si>
  <si>
    <t>Chi quản lý hành chính</t>
  </si>
  <si>
    <t>Dự toán chi NSNN</t>
  </si>
  <si>
    <t>B</t>
  </si>
  <si>
    <t>Phí thẩm tra, thẩm định cấp phép HĐ BTNĐ (Q2)</t>
  </si>
  <si>
    <r>
      <t xml:space="preserve">Phí thåm tra thiết kế công trình </t>
    </r>
    <r>
      <rPr>
        <b/>
        <sz val="9"/>
        <rFont val="Times New Roman"/>
        <family val="1"/>
      </rPr>
      <t>(W2)</t>
    </r>
  </si>
  <si>
    <r>
      <t>Phí sát hạch lái xe cơ giới đường bộ Môtô</t>
    </r>
    <r>
      <rPr>
        <b/>
        <sz val="9"/>
        <rFont val="Times New Roman"/>
        <family val="1"/>
      </rPr>
      <t xml:space="preserve"> (X) </t>
    </r>
  </si>
  <si>
    <r>
      <t xml:space="preserve">Phí sát hạch lái xe cơ giới đường bộ Ôtô </t>
    </r>
    <r>
      <rPr>
        <b/>
        <sz val="9"/>
        <rFont val="Times New Roman"/>
        <family val="1"/>
      </rPr>
      <t>(I)</t>
    </r>
  </si>
  <si>
    <t>Phí</t>
  </si>
  <si>
    <t>Lệ phí</t>
  </si>
  <si>
    <t>Số PLP nộp NSNN</t>
  </si>
  <si>
    <t>Chi trả tiền thuê CSV</t>
  </si>
  <si>
    <t>Chi hoạt động thu phí</t>
  </si>
  <si>
    <t>Chi sự nghiệp</t>
  </si>
  <si>
    <t>Chi từ nguồn thu phí được để lại</t>
  </si>
  <si>
    <r>
      <t>Lệ phí cấp CN đặng ký PT TNĐ</t>
    </r>
    <r>
      <rPr>
        <b/>
        <sz val="9"/>
        <rFont val="Times New Roman"/>
        <family val="1"/>
      </rPr>
      <t xml:space="preserve"> (V)</t>
    </r>
  </si>
  <si>
    <r>
      <t xml:space="preserve">Lệ phí cấp, đổi bằng thuyền, máy trưởng </t>
    </r>
    <r>
      <rPr>
        <b/>
        <sz val="9"/>
        <rFont val="Times New Roman"/>
        <family val="1"/>
      </rPr>
      <t>(O)</t>
    </r>
  </si>
  <si>
    <r>
      <t>Lệ phí cấp CN đăng ký và biển số xe</t>
    </r>
    <r>
      <rPr>
        <b/>
        <sz val="9"/>
        <rFont val="Times New Roman"/>
        <family val="1"/>
      </rPr>
      <t xml:space="preserve"> (U1)</t>
    </r>
  </si>
  <si>
    <r>
      <t>Lệ phí đóng lại số khung, số máy</t>
    </r>
    <r>
      <rPr>
        <b/>
        <sz val="9"/>
        <rFont val="Times New Roman"/>
        <family val="1"/>
      </rPr>
      <t xml:space="preserve"> (U2)</t>
    </r>
  </si>
  <si>
    <r>
      <t>Lệ phí cấp, đổi GPLX</t>
    </r>
    <r>
      <rPr>
        <b/>
        <sz val="9"/>
        <rFont val="Times New Roman"/>
        <family val="1"/>
      </rPr>
      <t xml:space="preserve"> (J)</t>
    </r>
  </si>
  <si>
    <t>Số thu PLP</t>
  </si>
  <si>
    <t>Tổng số thu, chi, nộp ngân sách PLP</t>
  </si>
  <si>
    <t>A</t>
  </si>
  <si>
    <t>Thực hiện Quý I năm 2019 so với cùng kỳ năm 2018 (tỷ lệ %)</t>
  </si>
  <si>
    <t>Cùng kỳ năm 2018
(đồng)</t>
  </si>
  <si>
    <t>Thực hiện Quý I năm 2019/Dự toán năm 2019 (tỷ lệ %)</t>
  </si>
  <si>
    <t>Thực hiện Quý I năm 2019</t>
  </si>
  <si>
    <t>Dự toán năm 2019</t>
  </si>
  <si>
    <t>Nội dung</t>
  </si>
  <si>
    <t>STT</t>
  </si>
  <si>
    <t>ĐVT: Triệu đồng</t>
  </si>
  <si>
    <t>Đơn vị tính: Triệu đồng</t>
  </si>
  <si>
    <t xml:space="preserve">       Sở Giao thông vận tải Tây Ninh công khai tình hình thực hiện dự toán thu-chi ngân sách Quý I năm 2019 như sau:</t>
  </si>
  <si>
    <t xml:space="preserve">       Căn cứ Thông tư số 90/2018/TT-BTC ngày 28 tháng 9 năm 2018 của Bộ Tài chính sửa đổi, bổ sung một số điều của Thông tư số 61/2017/TT-BTC ngày 15 tháng 6 năm 2017 của Bộ Tài chính hướng dẫn thực hiện công khai ngân sách đối với đơn vị dự toán ngân sách, các tổ chức được ngân sách nhà nước hỗ trợ;</t>
  </si>
  <si>
    <t xml:space="preserve">       Căn cứ Nghị định số 163/2016/NĐ-CP ngày 21/12/2017 của Chính phủ quy định chi tiết thi hành một số điều của luật NSNN;</t>
  </si>
  <si>
    <t>CÔNG KHAI THỰC HIỆN DỰ TOÁN THU - CHI NGÂN SÁCH QUÝ I NĂM 2019</t>
  </si>
  <si>
    <t xml:space="preserve">        Độc lập - Tự do - Hạnh phúc</t>
  </si>
  <si>
    <t>Chương: 421</t>
  </si>
  <si>
    <t xml:space="preserve">         CỘNG HÒA XÃ HỘI CHỦ NGHĨA VIỆT NAM</t>
  </si>
  <si>
    <t>Đơn vị: Sở Giao thông Vận tải Tây Ninh</t>
  </si>
  <si>
    <t>Biểu số 3 - Ban hành kèm theo Thông tư số 91/2018/TT-BTC ngày 28 tháng 9 năm 2018 của Bộ Tài chính</t>
  </si>
  <si>
    <t>Nguồn trích 40% THCCTL (đảm bảo mức lương 1,39triệu) (Trong đó, KP đảm bảo chi TX 2018: 200.000.000đ)</t>
  </si>
  <si>
    <t>Nguồn KP Ủy thác</t>
  </si>
  <si>
    <t>Nguồn thu trong năm (2018 chuyển sang: 101.608.000)</t>
  </si>
  <si>
    <t>Tây Ninh, ngày     tháng 4  năm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</si>
</sst>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 _F_B_-;\-* #.##0.00\ _F_B_-;_-* &quot;-&quot;??\ _F_B_-;_-@_-"/>
    <numFmt numFmtId="165" formatCode="&quot;\&quot;#,##0.00;[Red]&quot;\&quot;&quot;\&quot;&quot;\&quot;&quot;\&quot;&quot;\&quot;&quot;\&quot;\-#,##0.00"/>
    <numFmt numFmtId="166" formatCode="&quot;\&quot;#,##0;[Red]&quot;\&quot;&quot;\&quot;\-#,##0"/>
    <numFmt numFmtId="167" formatCode="_-* #,##0.00_-;\-* #,##0.00_-;_-* &quot;-&quot;??_-;_-@_-"/>
    <numFmt numFmtId="168" formatCode="_-* #,##0.00\ _F_B_-;\-* #,##0.00\ _F_B_-;_-* &quot;-&quot;??\ _F_B_-;_-@_-"/>
    <numFmt numFmtId="169" formatCode="_-* #,##0\ &quot;€&quot;_-;\-* #,##0\ &quot;€&quot;_-;_-* &quot;-&quot;\ &quot;€&quot;_-;_-@_-"/>
    <numFmt numFmtId="170" formatCode="\$#,##0\ ;\(\$#,##0\)"/>
    <numFmt numFmtId="171" formatCode="&quot;\&quot;#,##0.00;[Red]&quot;\&quot;\-#,##0.00"/>
    <numFmt numFmtId="172" formatCode="&quot;\&quot;#,##0;[Red]&quot;\&quot;\-#,##0"/>
  </numFmts>
  <fonts count="37">
    <font>
      <sz val="10"/>
      <name val="VNI-Times"/>
    </font>
    <font>
      <sz val="10"/>
      <name val="VNI-Times"/>
    </font>
    <font>
      <sz val="12"/>
      <name val="Times New Roman"/>
      <family val="1"/>
    </font>
    <font>
      <sz val="11"/>
      <name val="Times New Roman"/>
      <family val="1"/>
    </font>
    <font>
      <sz val="11"/>
      <color theme="4"/>
      <name val="Times New Roman"/>
      <family val="1"/>
    </font>
    <font>
      <i/>
      <sz val="11"/>
      <name val="Times New Roman"/>
      <family val="1"/>
    </font>
    <font>
      <b/>
      <sz val="11"/>
      <color theme="4"/>
      <name val="Times New Roman"/>
      <family val="1"/>
    </font>
    <font>
      <i/>
      <sz val="11"/>
      <color theme="4"/>
      <name val="Times New Roman"/>
      <family val="1"/>
    </font>
    <font>
      <b/>
      <sz val="11"/>
      <name val="Times New Roman"/>
      <family val="1"/>
    </font>
    <font>
      <sz val="10"/>
      <name val="Times New Roman"/>
      <family val="1"/>
    </font>
    <font>
      <sz val="9"/>
      <color rgb="FFFF0000"/>
      <name val="Times New Roman"/>
      <family val="1"/>
    </font>
    <font>
      <i/>
      <sz val="12"/>
      <name val="Times New Roman"/>
      <family val="1"/>
    </font>
    <font>
      <b/>
      <sz val="9"/>
      <color theme="4"/>
      <name val="Times New Roman"/>
      <family val="1"/>
    </font>
    <font>
      <b/>
      <sz val="12"/>
      <name val="Times New Roman"/>
      <family val="1"/>
    </font>
    <font>
      <b/>
      <sz val="9"/>
      <name val="Times New Roman"/>
      <family val="1"/>
    </font>
    <font>
      <sz val="9"/>
      <name val="Times New Roman"/>
      <family val="1"/>
    </font>
    <font>
      <i/>
      <sz val="9"/>
      <name val="Times New Roman"/>
      <family val="1"/>
    </font>
    <font>
      <b/>
      <i/>
      <sz val="12"/>
      <name val="Times New Roman"/>
      <family val="1"/>
    </font>
    <font>
      <b/>
      <i/>
      <sz val="9"/>
      <name val="Times New Roman"/>
      <family val="1"/>
    </font>
    <font>
      <u/>
      <sz val="9"/>
      <name val="Times New Roman"/>
      <family val="1"/>
    </font>
    <font>
      <b/>
      <u/>
      <sz val="9"/>
      <name val="Times New Roman"/>
      <family val="1"/>
    </font>
    <font>
      <sz val="12"/>
      <name val="Times New Roman"/>
      <family val="1"/>
      <charset val="163"/>
    </font>
    <font>
      <i/>
      <sz val="10"/>
      <name val="Times New Roman"/>
      <family val="1"/>
    </font>
    <font>
      <sz val="12"/>
      <color rgb="FF000000"/>
      <name val="Times New Roman"/>
      <family val="1"/>
    </font>
    <font>
      <b/>
      <sz val="14"/>
      <name val="Times New Roman"/>
      <family val="1"/>
    </font>
    <font>
      <sz val="10"/>
      <name val="Arial"/>
      <family val="2"/>
    </font>
    <font>
      <sz val="14"/>
      <name val="??"/>
      <family val="3"/>
      <charset val="129"/>
    </font>
    <font>
      <sz val="10"/>
      <name val="???"/>
      <family val="3"/>
      <charset val="129"/>
    </font>
    <font>
      <i/>
      <sz val="12"/>
      <name val="VNI-Times"/>
    </font>
    <font>
      <sz val="12"/>
      <name val="VNI-Times"/>
    </font>
    <font>
      <sz val="10"/>
      <name val="VNI-Aptima"/>
    </font>
    <font>
      <b/>
      <sz val="12"/>
      <name val="Arial"/>
      <family val="2"/>
    </font>
    <font>
      <b/>
      <sz val="12"/>
      <name val="VN-NTime"/>
    </font>
    <font>
      <sz val="14"/>
      <name val="뼻뮝"/>
      <family val="3"/>
      <charset val="129"/>
    </font>
    <font>
      <sz val="12"/>
      <name val="뼻뮝"/>
      <family val="1"/>
      <charset val="129"/>
    </font>
    <font>
      <sz val="12"/>
      <name val="바탕체"/>
      <family val="1"/>
      <charset val="129"/>
    </font>
    <font>
      <sz val="10"/>
      <name val="굴림체"/>
      <family val="3"/>
      <charset val="129"/>
    </font>
  </fonts>
  <fills count="5">
    <fill>
      <patternFill patternType="none"/>
    </fill>
    <fill>
      <patternFill patternType="gray125"/>
    </fill>
    <fill>
      <patternFill patternType="solid">
        <fgColor rgb="FFFFFF00"/>
        <bgColor indexed="64"/>
      </patternFill>
    </fill>
    <fill>
      <patternFill patternType="solid">
        <fgColor indexed="13"/>
        <bgColor indexed="64"/>
      </patternFill>
    </fill>
    <fill>
      <patternFill patternType="solid">
        <fgColor theme="0"/>
        <bgColor indexed="64"/>
      </patternFill>
    </fill>
  </fills>
  <borders count="11">
    <border>
      <left/>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s>
  <cellStyleXfs count="35">
    <xf numFmtId="0" fontId="0" fillId="0" borderId="0"/>
    <xf numFmtId="9" fontId="1" fillId="0" borderId="0" applyFont="0" applyFill="0" applyBorder="0" applyAlignment="0" applyProtection="0"/>
    <xf numFmtId="164" fontId="1" fillId="0" borderId="0" applyFont="0" applyFill="0" applyBorder="0" applyAlignment="0" applyProtection="0"/>
    <xf numFmtId="0" fontId="21" fillId="0" borderId="0"/>
    <xf numFmtId="165" fontId="25" fillId="0" borderId="0" applyFont="0" applyFill="0" applyBorder="0" applyAlignment="0" applyProtection="0"/>
    <xf numFmtId="0" fontId="26" fillId="0" borderId="0" applyFont="0" applyFill="0" applyBorder="0" applyAlignment="0" applyProtection="0"/>
    <xf numFmtId="166" fontId="25" fillId="0" borderId="0" applyFont="0" applyFill="0" applyBorder="0" applyAlignment="0" applyProtection="0"/>
    <xf numFmtId="40" fontId="26" fillId="0" borderId="0" applyFont="0" applyFill="0" applyBorder="0" applyAlignment="0" applyProtection="0"/>
    <xf numFmtId="38" fontId="26" fillId="0" borderId="0" applyFont="0" applyFill="0" applyBorder="0" applyAlignment="0" applyProtection="0"/>
    <xf numFmtId="10" fontId="25" fillId="0" borderId="0" applyFont="0" applyFill="0" applyBorder="0" applyAlignment="0" applyProtection="0"/>
    <xf numFmtId="0" fontId="27" fillId="0" borderId="0"/>
    <xf numFmtId="167" fontId="28" fillId="0" borderId="0"/>
    <xf numFmtId="168" fontId="28" fillId="0" borderId="0"/>
    <xf numFmtId="169" fontId="29" fillId="0" borderId="0" applyFont="0" applyFill="0" applyBorder="0" applyAlignment="0" applyProtection="0"/>
    <xf numFmtId="168" fontId="1" fillId="0" borderId="0" applyFont="0" applyFill="0" applyBorder="0" applyAlignment="0" applyProtection="0"/>
    <xf numFmtId="3" fontId="25" fillId="0" borderId="0" applyFont="0" applyFill="0" applyBorder="0" applyAlignment="0" applyProtection="0"/>
    <xf numFmtId="170" fontId="25" fillId="0" borderId="0" applyFont="0" applyFill="0" applyBorder="0" applyAlignment="0" applyProtection="0"/>
    <xf numFmtId="1" fontId="30" fillId="0" borderId="1" applyBorder="0"/>
    <xf numFmtId="0" fontId="25" fillId="0" borderId="0" applyFont="0" applyFill="0" applyBorder="0" applyAlignment="0" applyProtection="0"/>
    <xf numFmtId="2" fontId="25" fillId="0" borderId="0" applyFont="0" applyFill="0" applyBorder="0" applyAlignment="0" applyProtection="0"/>
    <xf numFmtId="0" fontId="31" fillId="0" borderId="9" applyNumberFormat="0" applyAlignment="0" applyProtection="0">
      <alignment horizontal="left" vertical="center"/>
    </xf>
    <xf numFmtId="0" fontId="31" fillId="0" borderId="10">
      <alignment horizontal="left" vertical="center"/>
    </xf>
    <xf numFmtId="0" fontId="32" fillId="0" borderId="8" applyNumberFormat="0" applyFont="0" applyFill="0" applyBorder="0" applyAlignment="0">
      <alignment horizontal="center"/>
    </xf>
    <xf numFmtId="0" fontId="21" fillId="0" borderId="0"/>
    <xf numFmtId="40" fontId="33" fillId="0" borderId="0" applyFont="0" applyFill="0" applyBorder="0" applyAlignment="0" applyProtection="0"/>
    <xf numFmtId="38"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10" fontId="25" fillId="0" borderId="0" applyFont="0" applyFill="0" applyBorder="0" applyAlignment="0" applyProtection="0"/>
    <xf numFmtId="0" fontId="34" fillId="0" borderId="0"/>
    <xf numFmtId="166" fontId="25" fillId="0" borderId="0" applyFont="0" applyFill="0" applyBorder="0" applyAlignment="0" applyProtection="0"/>
    <xf numFmtId="165" fontId="25" fillId="0" borderId="0" applyFont="0" applyFill="0" applyBorder="0" applyAlignment="0" applyProtection="0"/>
    <xf numFmtId="171" fontId="35" fillId="0" borderId="0" applyFont="0" applyFill="0" applyBorder="0" applyAlignment="0" applyProtection="0"/>
    <xf numFmtId="172" fontId="35" fillId="0" borderId="0" applyFont="0" applyFill="0" applyBorder="0" applyAlignment="0" applyProtection="0"/>
    <xf numFmtId="0" fontId="36" fillId="0" borderId="0"/>
  </cellStyleXfs>
  <cellXfs count="94">
    <xf numFmtId="0" fontId="0" fillId="0" borderId="0" xfId="0"/>
    <xf numFmtId="0" fontId="2" fillId="0" borderId="0" xfId="0" applyFont="1"/>
    <xf numFmtId="0" fontId="3" fillId="0" borderId="0" xfId="0" applyFont="1"/>
    <xf numFmtId="0" fontId="4" fillId="0" borderId="0" xfId="0" applyFont="1"/>
    <xf numFmtId="0" fontId="2" fillId="0" borderId="0" xfId="0" applyFont="1" applyAlignment="1">
      <alignment horizontal="center"/>
    </xf>
    <xf numFmtId="3" fontId="3" fillId="0" borderId="0" xfId="0" applyNumberFormat="1" applyFont="1" applyBorder="1"/>
    <xf numFmtId="3" fontId="4" fillId="0" borderId="0" xfId="0" applyNumberFormat="1" applyFont="1" applyBorder="1"/>
    <xf numFmtId="0" fontId="5" fillId="0" borderId="0" xfId="0" applyFont="1" applyBorder="1"/>
    <xf numFmtId="0" fontId="2" fillId="0" borderId="0" xfId="0" applyFont="1" applyBorder="1" applyAlignment="1">
      <alignment horizontal="center"/>
    </xf>
    <xf numFmtId="3" fontId="6" fillId="0" borderId="0" xfId="0" applyNumberFormat="1" applyFont="1" applyBorder="1" applyAlignment="1">
      <alignment horizontal="center"/>
    </xf>
    <xf numFmtId="3" fontId="7" fillId="0" borderId="0" xfId="0" applyNumberFormat="1" applyFont="1" applyBorder="1" applyAlignment="1">
      <alignment horizontal="center"/>
    </xf>
    <xf numFmtId="3" fontId="8" fillId="0" borderId="0" xfId="0" applyNumberFormat="1" applyFont="1" applyBorder="1" applyAlignment="1">
      <alignment horizontal="center"/>
    </xf>
    <xf numFmtId="3" fontId="5" fillId="0" borderId="0" xfId="0" applyNumberFormat="1" applyFont="1" applyBorder="1" applyAlignment="1">
      <alignment horizontal="center"/>
    </xf>
    <xf numFmtId="0" fontId="9" fillId="0" borderId="0" xfId="0" applyFont="1" applyBorder="1" applyAlignment="1">
      <alignment wrapText="1"/>
    </xf>
    <xf numFmtId="0" fontId="2" fillId="0" borderId="0" xfId="0" applyFont="1" applyFill="1"/>
    <xf numFmtId="0" fontId="11" fillId="0" borderId="0" xfId="0" applyFont="1" applyAlignment="1"/>
    <xf numFmtId="0" fontId="2" fillId="0" borderId="0" xfId="0" applyFont="1" applyAlignment="1"/>
    <xf numFmtId="3" fontId="2" fillId="0" borderId="0" xfId="0" applyNumberFormat="1" applyFont="1"/>
    <xf numFmtId="0" fontId="13" fillId="0" borderId="0" xfId="0" applyFont="1"/>
    <xf numFmtId="9" fontId="14" fillId="0" borderId="3" xfId="1" applyFont="1" applyBorder="1"/>
    <xf numFmtId="3" fontId="14" fillId="0" borderId="3" xfId="0" applyNumberFormat="1" applyFont="1" applyBorder="1"/>
    <xf numFmtId="0" fontId="14" fillId="0" borderId="2" xfId="0" applyFont="1" applyBorder="1" applyAlignment="1">
      <alignment wrapText="1"/>
    </xf>
    <xf numFmtId="0" fontId="14" fillId="0" borderId="3" xfId="0" applyFont="1" applyBorder="1" applyAlignment="1">
      <alignment horizontal="center"/>
    </xf>
    <xf numFmtId="9" fontId="15" fillId="0" borderId="3" xfId="1" applyFont="1" applyBorder="1"/>
    <xf numFmtId="3" fontId="15" fillId="0" borderId="3" xfId="0" applyNumberFormat="1" applyFont="1" applyBorder="1"/>
    <xf numFmtId="0" fontId="15" fillId="0" borderId="2" xfId="0" applyFont="1" applyBorder="1" applyAlignment="1">
      <alignment wrapText="1"/>
    </xf>
    <xf numFmtId="0" fontId="15" fillId="0" borderId="3" xfId="0" applyFont="1" applyBorder="1" applyAlignment="1">
      <alignment horizontal="center"/>
    </xf>
    <xf numFmtId="9" fontId="15" fillId="0" borderId="2" xfId="1" applyFont="1" applyBorder="1"/>
    <xf numFmtId="3" fontId="16" fillId="0" borderId="2" xfId="0" applyNumberFormat="1" applyFont="1" applyBorder="1"/>
    <xf numFmtId="9" fontId="16" fillId="0" borderId="2" xfId="1" applyFont="1" applyBorder="1"/>
    <xf numFmtId="0" fontId="16" fillId="0" borderId="2" xfId="0" applyFont="1" applyBorder="1"/>
    <xf numFmtId="0" fontId="16" fillId="0" borderId="2" xfId="0" applyFont="1" applyBorder="1" applyAlignment="1">
      <alignment horizontal="center"/>
    </xf>
    <xf numFmtId="0" fontId="16" fillId="0" borderId="2" xfId="0" applyFont="1" applyBorder="1" applyAlignment="1">
      <alignment wrapText="1"/>
    </xf>
    <xf numFmtId="0" fontId="17" fillId="0" borderId="0" xfId="0" applyFont="1"/>
    <xf numFmtId="9" fontId="18" fillId="0" borderId="2" xfId="1" applyFont="1" applyBorder="1"/>
    <xf numFmtId="3" fontId="14" fillId="0" borderId="2" xfId="0" applyNumberFormat="1" applyFont="1" applyBorder="1"/>
    <xf numFmtId="9" fontId="14" fillId="0" borderId="2" xfId="1" applyFont="1" applyBorder="1"/>
    <xf numFmtId="0" fontId="14" fillId="0" borderId="2" xfId="0" applyFont="1" applyBorder="1"/>
    <xf numFmtId="0" fontId="14" fillId="0" borderId="2" xfId="0" applyFont="1" applyBorder="1" applyAlignment="1">
      <alignment horizontal="center"/>
    </xf>
    <xf numFmtId="3" fontId="15" fillId="0" borderId="2" xfId="0" applyNumberFormat="1" applyFont="1" applyBorder="1"/>
    <xf numFmtId="0" fontId="15" fillId="0" borderId="2" xfId="0" applyFont="1" applyBorder="1" applyAlignment="1">
      <alignment horizontal="center"/>
    </xf>
    <xf numFmtId="3" fontId="10" fillId="0" borderId="2" xfId="0" applyNumberFormat="1" applyFont="1" applyBorder="1"/>
    <xf numFmtId="0" fontId="15" fillId="0" borderId="2" xfId="0" applyFont="1" applyBorder="1"/>
    <xf numFmtId="0" fontId="15" fillId="0" borderId="2" xfId="0" applyNumberFormat="1" applyFont="1" applyBorder="1" applyAlignment="1">
      <alignment wrapText="1"/>
    </xf>
    <xf numFmtId="0" fontId="18" fillId="0" borderId="2" xfId="0" applyFont="1" applyBorder="1"/>
    <xf numFmtId="3" fontId="18" fillId="0" borderId="2" xfId="0" applyNumberFormat="1" applyFont="1" applyBorder="1"/>
    <xf numFmtId="0" fontId="18" fillId="0" borderId="2" xfId="0" applyFont="1" applyBorder="1" applyAlignment="1">
      <alignment horizontal="center"/>
    </xf>
    <xf numFmtId="3" fontId="15" fillId="0" borderId="2" xfId="0" applyNumberFormat="1" applyFont="1" applyFill="1" applyBorder="1"/>
    <xf numFmtId="0" fontId="18" fillId="0" borderId="2" xfId="0" applyFont="1" applyBorder="1" applyAlignment="1">
      <alignment wrapText="1"/>
    </xf>
    <xf numFmtId="9" fontId="19" fillId="2" borderId="2" xfId="1" applyFont="1" applyFill="1" applyBorder="1"/>
    <xf numFmtId="3" fontId="20" fillId="2" borderId="2" xfId="0" applyNumberFormat="1" applyFont="1" applyFill="1" applyBorder="1"/>
    <xf numFmtId="0" fontId="20" fillId="2" borderId="2" xfId="0" applyFont="1" applyFill="1" applyBorder="1"/>
    <xf numFmtId="0" fontId="20" fillId="2" borderId="2" xfId="0" applyFont="1" applyFill="1" applyBorder="1" applyAlignment="1">
      <alignment horizontal="center"/>
    </xf>
    <xf numFmtId="3" fontId="15" fillId="0" borderId="2" xfId="3" applyNumberFormat="1" applyFont="1" applyBorder="1"/>
    <xf numFmtId="3" fontId="15" fillId="0" borderId="2" xfId="3" applyNumberFormat="1" applyFont="1" applyFill="1" applyBorder="1"/>
    <xf numFmtId="0" fontId="2" fillId="0" borderId="0" xfId="0" applyFont="1" applyAlignment="1">
      <alignment horizontal="center" vertical="center"/>
    </xf>
    <xf numFmtId="9" fontId="20" fillId="3" borderId="5" xfId="1" applyFont="1" applyFill="1" applyBorder="1" applyAlignment="1">
      <alignment horizontal="right" vertical="center" wrapText="1"/>
    </xf>
    <xf numFmtId="3" fontId="20" fillId="3" borderId="5" xfId="0" applyNumberFormat="1" applyFont="1" applyFill="1" applyBorder="1" applyAlignment="1">
      <alignment horizontal="right" vertical="center" wrapText="1"/>
    </xf>
    <xf numFmtId="0" fontId="20" fillId="3" borderId="5" xfId="0" applyFont="1" applyFill="1" applyBorder="1" applyAlignment="1">
      <alignment horizontal="left" vertical="center"/>
    </xf>
    <xf numFmtId="0" fontId="14" fillId="3" borderId="5" xfId="0" applyFont="1" applyFill="1" applyBorder="1" applyAlignment="1">
      <alignment horizontal="center" vertical="center"/>
    </xf>
    <xf numFmtId="0" fontId="3" fillId="0" borderId="0" xfId="0" applyFont="1" applyAlignment="1">
      <alignment horizontal="center" vertical="center"/>
    </xf>
    <xf numFmtId="0" fontId="14" fillId="0" borderId="7" xfId="0" applyFont="1" applyBorder="1" applyAlignment="1">
      <alignment horizontal="center" vertical="center" wrapText="1"/>
    </xf>
    <xf numFmtId="0" fontId="12"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22" fillId="0" borderId="0" xfId="0" applyFont="1"/>
    <xf numFmtId="0" fontId="5" fillId="0" borderId="0" xfId="0" applyFont="1" applyAlignment="1">
      <alignment horizontal="center"/>
    </xf>
    <xf numFmtId="0" fontId="13" fillId="0" borderId="0" xfId="0" applyFont="1" applyAlignment="1"/>
    <xf numFmtId="0" fontId="13" fillId="0" borderId="0" xfId="0" applyFont="1" applyAlignment="1">
      <alignment horizontal="center"/>
    </xf>
    <xf numFmtId="0" fontId="15" fillId="0" borderId="0" xfId="0" applyFont="1"/>
    <xf numFmtId="0" fontId="13" fillId="0" borderId="0" xfId="0" applyFont="1" applyAlignment="1">
      <alignment horizontal="left"/>
    </xf>
    <xf numFmtId="3" fontId="5" fillId="0" borderId="0" xfId="0" applyNumberFormat="1" applyFont="1" applyBorder="1"/>
    <xf numFmtId="0" fontId="14" fillId="2" borderId="2" xfId="0" applyFont="1" applyFill="1" applyBorder="1" applyAlignment="1">
      <alignment horizontal="center"/>
    </xf>
    <xf numFmtId="0" fontId="14" fillId="2" borderId="2" xfId="0" applyFont="1" applyFill="1" applyBorder="1"/>
    <xf numFmtId="3" fontId="14" fillId="2" borderId="2" xfId="0" applyNumberFormat="1" applyFont="1" applyFill="1" applyBorder="1"/>
    <xf numFmtId="9" fontId="15" fillId="4" borderId="3" xfId="1" applyFont="1" applyFill="1" applyBorder="1"/>
    <xf numFmtId="3" fontId="15" fillId="0" borderId="2" xfId="2" applyNumberFormat="1" applyFont="1" applyBorder="1" applyAlignment="1">
      <alignment horizontal="right"/>
    </xf>
    <xf numFmtId="0" fontId="15" fillId="0" borderId="4" xfId="0" applyFont="1" applyBorder="1" applyAlignment="1">
      <alignment wrapText="1"/>
    </xf>
    <xf numFmtId="3" fontId="15" fillId="0" borderId="3" xfId="2" applyNumberFormat="1" applyFont="1" applyBorder="1" applyAlignment="1">
      <alignment horizontal="right"/>
    </xf>
    <xf numFmtId="9" fontId="15" fillId="0" borderId="3" xfId="1" applyFont="1" applyBorder="1" applyAlignment="1"/>
    <xf numFmtId="3" fontId="15" fillId="0" borderId="2" xfId="0" applyNumberFormat="1" applyFont="1" applyBorder="1" applyAlignment="1"/>
    <xf numFmtId="9" fontId="15" fillId="0" borderId="2" xfId="1" applyFont="1" applyBorder="1" applyAlignment="1"/>
    <xf numFmtId="3" fontId="16" fillId="0" borderId="2" xfId="2" applyNumberFormat="1" applyFont="1" applyBorder="1" applyAlignment="1">
      <alignment horizontal="right"/>
    </xf>
    <xf numFmtId="3" fontId="16" fillId="0" borderId="2" xfId="0" applyNumberFormat="1" applyFont="1" applyBorder="1" applyAlignment="1"/>
    <xf numFmtId="9" fontId="16" fillId="0" borderId="2" xfId="1" applyFont="1" applyBorder="1" applyAlignment="1"/>
    <xf numFmtId="0" fontId="15" fillId="0" borderId="1" xfId="0" applyFont="1" applyFill="1" applyBorder="1" applyAlignment="1">
      <alignment horizontal="center"/>
    </xf>
    <xf numFmtId="0" fontId="15" fillId="0" borderId="1" xfId="0" applyFont="1" applyFill="1" applyBorder="1" applyAlignment="1">
      <alignment wrapText="1"/>
    </xf>
    <xf numFmtId="3" fontId="15" fillId="0" borderId="1" xfId="0" applyNumberFormat="1" applyFont="1" applyFill="1" applyBorder="1"/>
    <xf numFmtId="9" fontId="20" fillId="2" borderId="6" xfId="1" applyFont="1" applyFill="1" applyBorder="1"/>
    <xf numFmtId="9" fontId="20" fillId="2" borderId="2" xfId="1" applyFont="1" applyFill="1" applyBorder="1"/>
    <xf numFmtId="9" fontId="15" fillId="2" borderId="3" xfId="1" applyFont="1" applyFill="1" applyBorder="1"/>
    <xf numFmtId="0" fontId="5" fillId="0" borderId="0" xfId="0" applyFont="1" applyFill="1" applyAlignment="1" applyProtection="1">
      <alignment horizontal="center"/>
    </xf>
    <xf numFmtId="0" fontId="24" fillId="0" borderId="0" xfId="0" applyFont="1" applyAlignment="1">
      <alignment horizontal="center" wrapText="1"/>
    </xf>
    <xf numFmtId="0" fontId="2" fillId="0" borderId="0" xfId="0" applyFont="1" applyAlignment="1">
      <alignment horizontal="left" wrapText="1"/>
    </xf>
    <xf numFmtId="0" fontId="23" fillId="0" borderId="0" xfId="0" applyFont="1" applyAlignment="1">
      <alignment horizontal="left" wrapText="1"/>
    </xf>
  </cellXfs>
  <cellStyles count="35">
    <cellStyle name="??" xfId="4"/>
    <cellStyle name="?? [0.00]_PRODUCT DETAIL Q1" xfId="5"/>
    <cellStyle name="?? [0]" xfId="6"/>
    <cellStyle name="???? [0.00]_PRODUCT DETAIL Q1" xfId="7"/>
    <cellStyle name="????_PRODUCT DETAIL Q1" xfId="8"/>
    <cellStyle name="???_HOBONG" xfId="9"/>
    <cellStyle name="??_(????)??????" xfId="10"/>
    <cellStyle name="=" xfId="11"/>
    <cellStyle name="=_Book1" xfId="12"/>
    <cellStyle name="Comma 2" xfId="13"/>
    <cellStyle name="Comma 3" xfId="14"/>
    <cellStyle name="Comma 3 2" xfId="2"/>
    <cellStyle name="Comma0" xfId="15"/>
    <cellStyle name="Currency0" xfId="16"/>
    <cellStyle name="CHUONG" xfId="17"/>
    <cellStyle name="Date" xfId="18"/>
    <cellStyle name="Fixed" xfId="19"/>
    <cellStyle name="Header1" xfId="20"/>
    <cellStyle name="Header2" xfId="21"/>
    <cellStyle name="ÑONVÒ" xfId="22"/>
    <cellStyle name="Normal" xfId="0" builtinId="0"/>
    <cellStyle name="Normal 4" xfId="23"/>
    <cellStyle name="Normal_6.15.BAOCAOPLP" xfId="3"/>
    <cellStyle name="Percent" xfId="1" builtinId="5"/>
    <cellStyle name="똿뗦먛귟 [0.00]_PRODUCT DETAIL Q1" xfId="24"/>
    <cellStyle name="똿뗦먛귟_PRODUCT DETAIL Q1" xfId="25"/>
    <cellStyle name="믅됞 [0.00]_PRODUCT DETAIL Q1" xfId="26"/>
    <cellStyle name="믅됞_PRODUCT DETAIL Q1" xfId="27"/>
    <cellStyle name="백분율_HOBONG" xfId="28"/>
    <cellStyle name="뷭?_BOOKSHIP" xfId="29"/>
    <cellStyle name="콤마 [0]_1202" xfId="30"/>
    <cellStyle name="콤마_1202" xfId="31"/>
    <cellStyle name="통화 [0]_1202" xfId="32"/>
    <cellStyle name="통화_1202" xfId="33"/>
    <cellStyle name="표준_(정보부문)월별인원계획" xfId="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customXml" Target="../customXml/item1.xml"/><Relationship Id="rId2" Type="http://schemas.openxmlformats.org/officeDocument/2006/relationships/externalLink" Target="externalLinks/externalLink1.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sharedStrings" Target="sharedStrings.xml"/><Relationship Id="rId10" Type="http://schemas.openxmlformats.org/officeDocument/2006/relationships/externalLink" Target="externalLinks/externalLink9.xml"/><Relationship Id="rId19" Type="http://schemas.openxmlformats.org/officeDocument/2006/relationships/customXml" Target="../customXml/item3.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723900</xdr:colOff>
      <xdr:row>3</xdr:row>
      <xdr:rowOff>190500</xdr:rowOff>
    </xdr:from>
    <xdr:to>
      <xdr:col>5</xdr:col>
      <xdr:colOff>485775</xdr:colOff>
      <xdr:row>4</xdr:row>
      <xdr:rowOff>0</xdr:rowOff>
    </xdr:to>
    <xdr:cxnSp macro="">
      <xdr:nvCxnSpPr>
        <xdr:cNvPr id="4" name="Straight Connector 3"/>
        <xdr:cNvCxnSpPr/>
      </xdr:nvCxnSpPr>
      <xdr:spPr>
        <a:xfrm>
          <a:off x="4105275" y="790575"/>
          <a:ext cx="16954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y7\d\LUUDIA\HUNG\LUUXLS\KHKTHUAT\CYEN\LUUXLS\KHKTHUAT\CBINH\NKUBAN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Oanh%20Doogle\2019\GTVT\01.PHANKHAIDT2019.VPGTV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Oanh%20Doogle\2019\01.PHANKHAIDT2019.VPGTV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ay7\d\LUUDIA\HUNG\LUUXLS\KHKTHUAT\CYEN\LUUXLS\KHKTHUAT\CBINH\NKUBAN8.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HDONG_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ddd_n2\c\DATA\NHUT\DT_MAU\DU_TOA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ay7\d\LUU\Dulieu\EXCEL\FILE_LE\Nam%202002\DMChau\DMChau\Khandai_DMC.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ay7\d\HUNG\LUUXLS\KHKTHUAT\CBINH\CDSPHAM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ay7\d\LUUDIA\HUNG\LUUXLS\KHKTHUAT\CYEN\LUUXLS\KHKTHUAT\CBINH\CDSPHAM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Binh\d\NHUT\HO-SO-1999\THI%20XA\LE%20VAN%20TAM\BC-LE%20VAN%20TAM.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ay7\d\CHIN\duthau-phongcanhsat\HUNG\LUUXLS\KHKTHUAT\CBINH\CDSPHAM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3)"/>
      <sheetName val="Sheet1 (4)"/>
      <sheetName val="Sheet1"/>
      <sheetName val="kiem ke quy"/>
      <sheetName val="Sheet3"/>
      <sheetName val="00000000"/>
      <sheetName val="10000000"/>
      <sheetName val="XL4Poppy"/>
    </sheetNames>
    <sheetDataSet>
      <sheetData sheetId="0" refreshError="1"/>
      <sheetData sheetId="1" refreshError="1">
        <row r="51">
          <cell r="J51">
            <v>12152369.620000003</v>
          </cell>
          <cell r="K51">
            <v>480591.08999999997</v>
          </cell>
        </row>
      </sheetData>
      <sheetData sheetId="2"/>
      <sheetData sheetId="3"/>
      <sheetData sheetId="4"/>
      <sheetData sheetId="5"/>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UKIEN.PHI"/>
      <sheetName val="DUKIEN.LEPHI"/>
      <sheetName val="DUKIEN.NSNN40%"/>
      <sheetName val="DUKIEN.NSNN"/>
      <sheetName val="BCKHOANCHI"/>
    </sheetNames>
    <sheetDataSet>
      <sheetData sheetId="0">
        <row r="7">
          <cell r="E7">
            <v>2350000000</v>
          </cell>
          <cell r="H7">
            <v>519840000</v>
          </cell>
        </row>
        <row r="8">
          <cell r="E8">
            <v>450000000</v>
          </cell>
          <cell r="H8">
            <v>77550000</v>
          </cell>
        </row>
        <row r="9">
          <cell r="H9">
            <v>57910000</v>
          </cell>
        </row>
        <row r="10">
          <cell r="E10">
            <v>220000000</v>
          </cell>
          <cell r="H10">
            <v>7994390</v>
          </cell>
        </row>
        <row r="11">
          <cell r="H11">
            <v>2700000</v>
          </cell>
        </row>
        <row r="13">
          <cell r="E13">
            <v>235000000</v>
          </cell>
          <cell r="H13">
            <v>0</v>
          </cell>
        </row>
        <row r="14">
          <cell r="E14">
            <v>45000000</v>
          </cell>
          <cell r="H14">
            <v>15510000</v>
          </cell>
        </row>
        <row r="15">
          <cell r="H15">
            <v>0</v>
          </cell>
        </row>
        <row r="16">
          <cell r="E16">
            <v>22000000</v>
          </cell>
          <cell r="H16">
            <v>799439</v>
          </cell>
        </row>
        <row r="17">
          <cell r="H17">
            <v>270000</v>
          </cell>
        </row>
        <row r="24">
          <cell r="E24">
            <v>2718000000</v>
          </cell>
        </row>
      </sheetData>
      <sheetData sheetId="1">
        <row r="7">
          <cell r="E7">
            <v>4450000000</v>
          </cell>
          <cell r="H7">
            <v>840375000</v>
          </cell>
        </row>
        <row r="8">
          <cell r="E8">
            <v>300000</v>
          </cell>
          <cell r="H8">
            <v>50000</v>
          </cell>
        </row>
        <row r="9">
          <cell r="E9">
            <v>90000000</v>
          </cell>
          <cell r="H9">
            <v>21650000</v>
          </cell>
        </row>
        <row r="10">
          <cell r="E10">
            <v>2000000</v>
          </cell>
          <cell r="H10">
            <v>450000</v>
          </cell>
        </row>
        <row r="11">
          <cell r="E11">
            <v>2700000</v>
          </cell>
          <cell r="H11">
            <v>0</v>
          </cell>
        </row>
      </sheetData>
      <sheetData sheetId="2"/>
      <sheetData sheetId="3">
        <row r="11">
          <cell r="E11">
            <v>3325839267.5500002</v>
          </cell>
          <cell r="H11">
            <v>763252934</v>
          </cell>
        </row>
        <row r="39">
          <cell r="E39">
            <v>704760732</v>
          </cell>
          <cell r="H39">
            <v>64025107</v>
          </cell>
        </row>
        <row r="80">
          <cell r="E80">
            <v>124000000</v>
          </cell>
          <cell r="H80">
            <v>0</v>
          </cell>
        </row>
        <row r="90">
          <cell r="E90">
            <v>0</v>
          </cell>
          <cell r="H90">
            <v>0</v>
          </cell>
        </row>
        <row r="108">
          <cell r="E108">
            <v>64000000</v>
          </cell>
          <cell r="H108">
            <v>2150000</v>
          </cell>
        </row>
        <row r="116">
          <cell r="E116">
            <v>16000000</v>
          </cell>
        </row>
        <row r="120">
          <cell r="E120">
            <v>45000000</v>
          </cell>
        </row>
        <row r="129">
          <cell r="E129">
            <v>90000000</v>
          </cell>
        </row>
        <row r="139">
          <cell r="E139">
            <v>59000000</v>
          </cell>
        </row>
        <row r="148">
          <cell r="E148">
            <v>6000000</v>
          </cell>
        </row>
        <row r="151">
          <cell r="E151">
            <v>75000000</v>
          </cell>
        </row>
        <row r="156">
          <cell r="E156">
            <v>72000000</v>
          </cell>
        </row>
      </sheetData>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UKIEN.PHI"/>
      <sheetName val="DUKIEN.LEPHI"/>
      <sheetName val="DUKIEN.NSNN40%"/>
      <sheetName val="DUKIEN.NSNN"/>
      <sheetName val="BCKHOANCHI"/>
    </sheetNames>
    <sheetDataSet>
      <sheetData sheetId="0" refreshError="1"/>
      <sheetData sheetId="1" refreshError="1"/>
      <sheetData sheetId="2" refreshError="1"/>
      <sheetData sheetId="3">
        <row r="159">
          <cell r="E159">
            <v>2461500000.3636365</v>
          </cell>
          <cell r="H159">
            <v>7924186</v>
          </cell>
        </row>
        <row r="162">
          <cell r="E162">
            <v>1965000000</v>
          </cell>
        </row>
        <row r="166">
          <cell r="E166">
            <v>7950000000</v>
          </cell>
        </row>
        <row r="167">
          <cell r="H167">
            <v>22800000</v>
          </cell>
        </row>
        <row r="168">
          <cell r="G168">
            <v>22800000</v>
          </cell>
          <cell r="H168">
            <v>22800000</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3)"/>
      <sheetName val="Sheet1 (4)"/>
      <sheetName val="Sheet1 (5)"/>
      <sheetName val="Sheet9 (2)"/>
    </sheetNames>
    <sheetDataSet>
      <sheetData sheetId="0" refreshError="1"/>
      <sheetData sheetId="1" refreshError="1"/>
      <sheetData sheetId="2" refreshError="1"/>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6"/>
      <sheetName val="Sheet52"/>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5"/>
      <sheetName val="Sheet16"/>
      <sheetName val="Sheet17"/>
      <sheetName val="Sheet18"/>
      <sheetName val="Sheet20"/>
      <sheetName val="Sheet21"/>
      <sheetName val="Sheet22"/>
      <sheetName val="Sheet23"/>
      <sheetName val="Sheet24"/>
      <sheetName val="Sheet25"/>
      <sheetName val="Sheet19"/>
      <sheetName val="XDCB"/>
      <sheetName val="Sheet1 (6)"/>
      <sheetName val="XL4Poppy"/>
      <sheetName val="DI-EST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DCB"/>
      <sheetName val="BANGTRA"/>
      <sheetName val="Sheet1"/>
      <sheetName val="Sheet2"/>
      <sheetName val="Sheet3"/>
      <sheetName val="C.SET"/>
      <sheetName val="DIEN"/>
      <sheetName val="NUOC"/>
      <sheetName val="LEPHIQUACAU"/>
      <sheetName val="Sheet5"/>
      <sheetName val="PTVL"/>
      <sheetName val="DIA CHI VL"/>
      <sheetName val="DON GIA"/>
      <sheetName val="VAN CHUYEN VT (2)"/>
      <sheetName val="THVL"/>
      <sheetName val="KINH PHI"/>
      <sheetName val="Sheet4"/>
      <sheetName val="Sheet4 (2)"/>
      <sheetName val="SL&amp;DATA"/>
      <sheetName val="KINH PHI (2)"/>
      <sheetName val="BC L-V-Tam"/>
      <sheetName val="gvl"/>
      <sheetName val="D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oiluong"/>
      <sheetName val="vattu"/>
      <sheetName val="kinhphi"/>
      <sheetName val="dinhmuc"/>
      <sheetName val="khoan"/>
      <sheetName val="Sheet6"/>
      <sheetName val="XL4Poppy"/>
    </sheetNames>
    <sheetDataSet>
      <sheetData sheetId="0"/>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1 (2)"/>
      <sheetName val="Sheet1 (3)"/>
      <sheetName val="Sheet2"/>
      <sheetName val="Sheet3  "/>
      <sheetName val="Sheet1 (4)"/>
      <sheetName val="Sheet1 (5)"/>
      <sheetName val="Sheet1 (6)"/>
      <sheetName val="Sheet2 (2)"/>
      <sheetName val="kiem ke quy"/>
      <sheetName val="Sheet3"/>
      <sheetName val="00000000"/>
      <sheetName val="10000000"/>
      <sheetName val="XL4Poppy"/>
    </sheetNames>
    <sheetDataSet>
      <sheetData sheetId="0"/>
      <sheetData sheetId="1"/>
      <sheetData sheetId="2"/>
      <sheetData sheetId="3"/>
      <sheetData sheetId="4"/>
      <sheetData sheetId="5"/>
      <sheetData sheetId="6"/>
      <sheetData sheetId="7" refreshError="1">
        <row r="16">
          <cell r="I16">
            <v>2415421.9700000002</v>
          </cell>
        </row>
      </sheetData>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1 (2)"/>
      <sheetName val="Sheet1 (3)"/>
      <sheetName val="Sheet2"/>
      <sheetName val="Sheet3  "/>
      <sheetName val="Sheet1 (4)"/>
      <sheetName val="Sheet1 (5)"/>
      <sheetName val="Sheet1 (6)"/>
      <sheetName val="Sheet2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6">
          <cell r="I16">
            <v>2415421.9700000002</v>
          </cell>
          <cell r="J16">
            <v>301117.30999999994</v>
          </cell>
        </row>
      </sheetData>
      <sheetData sheetId="8" refreshError="1">
        <row r="15">
          <cell r="F15">
            <v>11357975.9</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 KPHI 1"/>
      <sheetName val="Sheet1"/>
      <sheetName val="BC (CU)"/>
      <sheetName val="BC L-V-Tam"/>
      <sheetName val="DG-K.PHI 1"/>
      <sheetName val="DG-K.PHI 2"/>
      <sheetName val="DG-K.PHI 3"/>
      <sheetName val="CONG-SUA"/>
      <sheetName val="DEN BU"/>
      <sheetName val="TH KPHI 1"/>
      <sheetName val="TH KPHI 2"/>
      <sheetName val="TH KPHI 3"/>
      <sheetName val="cong trai"/>
      <sheetName val="cong phai"/>
      <sheetName val="KCAU 2L (p.an 1)"/>
      <sheetName val="KCAU 3L (p.an 2)"/>
      <sheetName val="TH KPHI 2 (2)"/>
      <sheetName val="TH KPHI (chinh)"/>
      <sheetName val="CONG-LVT (CU)"/>
      <sheetName val="TH VLIEU 1"/>
      <sheetName val="BIA BCAO"/>
      <sheetName val="MUC LUC (D)"/>
      <sheetName val="CAC CT NAM 2004"/>
      <sheetName val="T3"/>
      <sheetName val="T4"/>
      <sheetName val="T5"/>
      <sheetName val="T6"/>
      <sheetName val="T7"/>
      <sheetName val="T8"/>
      <sheetName val="T9"/>
      <sheetName val="T10"/>
      <sheetName val="T11"/>
      <sheetName val="T12"/>
      <sheetName val="DThu"/>
      <sheetName val="Chart1"/>
      <sheetName val="THop Vtu"/>
      <sheetName val="XL4Poppy"/>
      <sheetName val="BC L_V_Tam"/>
      <sheetName val="Giathanh1m3BT"/>
      <sheetName val="Sheet2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sheetData sheetId="36"/>
      <sheetData sheetId="37"/>
      <sheetData sheetId="38" refreshError="1"/>
      <sheetData sheetId="3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1 (2)"/>
      <sheetName val="Sheet1 (3)"/>
      <sheetName val="Sheet2"/>
      <sheetName val="Sheet3  "/>
      <sheetName val="Sheet1 (4)"/>
      <sheetName val="Sheet1 (5)"/>
      <sheetName val="Sheet1 (6)"/>
      <sheetName val="Sheet2 (2)"/>
    </sheetNames>
    <sheetDataSet>
      <sheetData sheetId="0"/>
      <sheetData sheetId="1"/>
      <sheetData sheetId="2"/>
      <sheetData sheetId="3"/>
      <sheetData sheetId="4"/>
      <sheetData sheetId="5"/>
      <sheetData sheetId="6"/>
      <sheetData sheetId="7" refreshError="1">
        <row r="16">
          <cell r="I16">
            <v>2415421.9700000002</v>
          </cell>
        </row>
      </sheetData>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81"/>
  <sheetViews>
    <sheetView tabSelected="1" topLeftCell="A50" workbookViewId="0">
      <selection activeCell="E5" sqref="E5"/>
    </sheetView>
  </sheetViews>
  <sheetFormatPr defaultRowHeight="15.75"/>
  <cols>
    <col min="1" max="1" width="4.5703125" style="1" customWidth="1"/>
    <col min="2" max="2" width="5.28515625" style="4" customWidth="1"/>
    <col min="3" max="3" width="40.85546875" style="2" customWidth="1"/>
    <col min="4" max="4" width="13.28515625" style="2" customWidth="1"/>
    <col min="5" max="5" width="15.7109375" style="2" customWidth="1"/>
    <col min="6" max="6" width="15.42578125" style="2" customWidth="1"/>
    <col min="7" max="7" width="14.42578125" style="3" hidden="1" customWidth="1"/>
    <col min="8" max="8" width="16.42578125" style="2" customWidth="1"/>
    <col min="9" max="9" width="6.5703125" style="1" customWidth="1"/>
    <col min="10" max="10" width="14.28515625" style="1" bestFit="1" customWidth="1"/>
    <col min="11" max="11" width="9.28515625" style="1" bestFit="1" customWidth="1"/>
    <col min="12" max="12" width="13.28515625" style="1" bestFit="1" customWidth="1"/>
    <col min="13" max="16384" width="9.140625" style="1"/>
  </cols>
  <sheetData>
    <row r="1" spans="2:10">
      <c r="B1" s="90" t="s">
        <v>76</v>
      </c>
      <c r="C1" s="90"/>
      <c r="D1" s="90"/>
      <c r="E1" s="90"/>
      <c r="F1" s="90"/>
      <c r="G1" s="90"/>
      <c r="H1" s="90"/>
    </row>
    <row r="3" spans="2:10">
      <c r="B3" s="69" t="s">
        <v>75</v>
      </c>
      <c r="E3" s="67" t="s">
        <v>74</v>
      </c>
      <c r="H3" s="68"/>
    </row>
    <row r="4" spans="2:10">
      <c r="B4" s="66" t="s">
        <v>73</v>
      </c>
      <c r="E4" s="67" t="s">
        <v>72</v>
      </c>
    </row>
    <row r="5" spans="2:10" ht="17.25" customHeight="1">
      <c r="B5" s="66"/>
      <c r="F5" s="65"/>
    </row>
    <row r="6" spans="2:10" ht="20.25" customHeight="1">
      <c r="B6" s="91" t="s">
        <v>71</v>
      </c>
      <c r="C6" s="91"/>
      <c r="D6" s="91"/>
      <c r="E6" s="91"/>
      <c r="F6" s="91"/>
      <c r="G6" s="91"/>
      <c r="H6" s="91"/>
    </row>
    <row r="7" spans="2:10" ht="32.25" customHeight="1">
      <c r="B7" s="92" t="s">
        <v>70</v>
      </c>
      <c r="C7" s="92"/>
      <c r="D7" s="92"/>
      <c r="E7" s="92"/>
      <c r="F7" s="92"/>
      <c r="G7" s="92"/>
      <c r="H7" s="92"/>
    </row>
    <row r="8" spans="2:10" ht="47.25" customHeight="1">
      <c r="B8" s="93" t="s">
        <v>69</v>
      </c>
      <c r="C8" s="93"/>
      <c r="D8" s="93"/>
      <c r="E8" s="93"/>
      <c r="F8" s="93"/>
      <c r="G8" s="93"/>
      <c r="H8" s="93"/>
    </row>
    <row r="9" spans="2:10" ht="16.5" customHeight="1">
      <c r="B9" s="92" t="s">
        <v>68</v>
      </c>
      <c r="C9" s="92"/>
      <c r="D9" s="92"/>
      <c r="E9" s="92"/>
      <c r="F9" s="92"/>
      <c r="G9" s="92"/>
      <c r="H9" s="92"/>
    </row>
    <row r="10" spans="2:10" ht="15.75" customHeight="1">
      <c r="G10" s="64" t="s">
        <v>67</v>
      </c>
      <c r="H10" s="64" t="s">
        <v>66</v>
      </c>
    </row>
    <row r="11" spans="2:10" s="60" customFormat="1" ht="53.25" customHeight="1">
      <c r="B11" s="61" t="s">
        <v>65</v>
      </c>
      <c r="C11" s="61" t="s">
        <v>64</v>
      </c>
      <c r="D11" s="61" t="s">
        <v>63</v>
      </c>
      <c r="E11" s="61" t="s">
        <v>62</v>
      </c>
      <c r="F11" s="61" t="s">
        <v>61</v>
      </c>
      <c r="G11" s="61" t="s">
        <v>60</v>
      </c>
      <c r="H11" s="61" t="s">
        <v>59</v>
      </c>
    </row>
    <row r="12" spans="2:10" s="60" customFormat="1" ht="16.5" customHeight="1">
      <c r="B12" s="61">
        <v>1</v>
      </c>
      <c r="C12" s="61">
        <v>2</v>
      </c>
      <c r="D12" s="61">
        <v>3</v>
      </c>
      <c r="E12" s="61">
        <v>4</v>
      </c>
      <c r="F12" s="63">
        <v>5</v>
      </c>
      <c r="G12" s="62"/>
      <c r="H12" s="61">
        <v>6</v>
      </c>
      <c r="J12" s="17"/>
    </row>
    <row r="13" spans="2:10" s="55" customFormat="1" ht="14.25" customHeight="1">
      <c r="B13" s="59" t="s">
        <v>58</v>
      </c>
      <c r="C13" s="58" t="s">
        <v>57</v>
      </c>
      <c r="D13" s="57">
        <f>SUM(D14)</f>
        <v>7565000000</v>
      </c>
      <c r="E13" s="57">
        <f>SUM(E14)</f>
        <v>1528519390</v>
      </c>
      <c r="F13" s="87">
        <f t="shared" ref="F13:F24" si="0">E13/D13</f>
        <v>0.20205147257105088</v>
      </c>
      <c r="G13" s="57">
        <f>SUM(G14)</f>
        <v>1794075000</v>
      </c>
      <c r="H13" s="56">
        <f t="shared" ref="H13:H28" si="1">E13/G13</f>
        <v>0.85198187924139179</v>
      </c>
    </row>
    <row r="14" spans="2:10" s="18" customFormat="1" ht="14.25" customHeight="1">
      <c r="B14" s="38" t="s">
        <v>11</v>
      </c>
      <c r="C14" s="37" t="s">
        <v>56</v>
      </c>
      <c r="D14" s="35">
        <f>SUM(D15,D21)</f>
        <v>7565000000</v>
      </c>
      <c r="E14" s="35">
        <f>SUM(E15,E21)</f>
        <v>1528519390</v>
      </c>
      <c r="F14" s="36">
        <f t="shared" si="0"/>
        <v>0.20205147257105088</v>
      </c>
      <c r="G14" s="35">
        <f>SUM(G15,G21)</f>
        <v>1794075000</v>
      </c>
      <c r="H14" s="36">
        <f t="shared" si="1"/>
        <v>0.85198187924139179</v>
      </c>
    </row>
    <row r="15" spans="2:10" s="18" customFormat="1" ht="14.25" customHeight="1">
      <c r="B15" s="38">
        <v>1</v>
      </c>
      <c r="C15" s="37" t="s">
        <v>45</v>
      </c>
      <c r="D15" s="35">
        <f>SUM(D16:D20)</f>
        <v>4545000000</v>
      </c>
      <c r="E15" s="35">
        <f>SUM(E16:E20)</f>
        <v>862525000</v>
      </c>
      <c r="F15" s="36">
        <f t="shared" si="0"/>
        <v>0.18977447744774478</v>
      </c>
      <c r="G15" s="35">
        <f>SUM(G16:G20)</f>
        <v>739100000</v>
      </c>
      <c r="H15" s="36">
        <f t="shared" si="1"/>
        <v>1.166993640914626</v>
      </c>
    </row>
    <row r="16" spans="2:10" ht="14.25" customHeight="1">
      <c r="B16" s="40">
        <v>1.1000000000000001</v>
      </c>
      <c r="C16" s="54" t="s">
        <v>55</v>
      </c>
      <c r="D16" s="39">
        <f>[10]DUKIEN.LEPHI!$E$7</f>
        <v>4450000000</v>
      </c>
      <c r="E16" s="39">
        <f>[10]DUKIEN.LEPHI!$H$7</f>
        <v>840375000</v>
      </c>
      <c r="F16" s="27">
        <f t="shared" si="0"/>
        <v>0.18884831460674156</v>
      </c>
      <c r="G16" s="39">
        <v>721170000</v>
      </c>
      <c r="H16" s="27">
        <f t="shared" si="1"/>
        <v>1.165293897416698</v>
      </c>
    </row>
    <row r="17" spans="2:8" ht="14.25" customHeight="1">
      <c r="B17" s="40">
        <v>1.2</v>
      </c>
      <c r="C17" s="53" t="s">
        <v>54</v>
      </c>
      <c r="D17" s="39">
        <f>[10]DUKIEN.LEPHI!$E$8</f>
        <v>300000</v>
      </c>
      <c r="E17" s="39">
        <f>[10]DUKIEN.LEPHI!$H$8</f>
        <v>50000</v>
      </c>
      <c r="F17" s="27">
        <f t="shared" si="0"/>
        <v>0.16666666666666666</v>
      </c>
      <c r="G17" s="39">
        <v>50000</v>
      </c>
      <c r="H17" s="27">
        <f t="shared" si="1"/>
        <v>1</v>
      </c>
    </row>
    <row r="18" spans="2:8" ht="14.25" customHeight="1">
      <c r="B18" s="40">
        <v>1.3</v>
      </c>
      <c r="C18" s="54" t="s">
        <v>53</v>
      </c>
      <c r="D18" s="39">
        <f>[10]DUKIEN.LEPHI!$E$9</f>
        <v>90000000</v>
      </c>
      <c r="E18" s="39">
        <f>[10]DUKIEN.LEPHI!$H$9</f>
        <v>21650000</v>
      </c>
      <c r="F18" s="27">
        <f t="shared" si="0"/>
        <v>0.24055555555555555</v>
      </c>
      <c r="G18" s="39">
        <v>17550000</v>
      </c>
      <c r="H18" s="27">
        <f t="shared" si="1"/>
        <v>1.2336182336182335</v>
      </c>
    </row>
    <row r="19" spans="2:8" ht="14.25" customHeight="1">
      <c r="B19" s="40">
        <v>1.4</v>
      </c>
      <c r="C19" s="53" t="s">
        <v>52</v>
      </c>
      <c r="D19" s="39">
        <f>[10]DUKIEN.LEPHI!$E$10</f>
        <v>2000000</v>
      </c>
      <c r="E19" s="39">
        <f>[10]DUKIEN.LEPHI!$H$10</f>
        <v>450000</v>
      </c>
      <c r="F19" s="27">
        <f t="shared" si="0"/>
        <v>0.22500000000000001</v>
      </c>
      <c r="G19" s="39">
        <v>50000</v>
      </c>
      <c r="H19" s="27">
        <f t="shared" si="1"/>
        <v>9</v>
      </c>
    </row>
    <row r="20" spans="2:8" ht="14.25" customHeight="1">
      <c r="B20" s="40">
        <v>1.5</v>
      </c>
      <c r="C20" s="53" t="s">
        <v>51</v>
      </c>
      <c r="D20" s="39">
        <f>[10]DUKIEN.LEPHI!$E$11</f>
        <v>2700000</v>
      </c>
      <c r="E20" s="39">
        <f>[10]DUKIEN.LEPHI!$H$11</f>
        <v>0</v>
      </c>
      <c r="F20" s="27">
        <f t="shared" si="0"/>
        <v>0</v>
      </c>
      <c r="G20" s="39">
        <v>280000</v>
      </c>
      <c r="H20" s="27">
        <f t="shared" si="1"/>
        <v>0</v>
      </c>
    </row>
    <row r="21" spans="2:8" s="18" customFormat="1" ht="14.25" customHeight="1">
      <c r="B21" s="38">
        <v>2</v>
      </c>
      <c r="C21" s="37" t="s">
        <v>44</v>
      </c>
      <c r="D21" s="35">
        <f>SUM(D22:D25)</f>
        <v>3020000000</v>
      </c>
      <c r="E21" s="35">
        <f>SUM(E22:E25)</f>
        <v>665994390</v>
      </c>
      <c r="F21" s="36">
        <f t="shared" si="0"/>
        <v>0.22052794370860926</v>
      </c>
      <c r="G21" s="35">
        <f>SUM(G22:G25)</f>
        <v>1054975000</v>
      </c>
      <c r="H21" s="36">
        <f t="shared" si="1"/>
        <v>0.63128926277873887</v>
      </c>
    </row>
    <row r="22" spans="2:8" ht="14.25" customHeight="1">
      <c r="B22" s="40">
        <v>2.1</v>
      </c>
      <c r="C22" s="53" t="s">
        <v>43</v>
      </c>
      <c r="D22" s="39">
        <f>[10]DUKIEN.PHI!$E$7</f>
        <v>2350000000</v>
      </c>
      <c r="E22" s="39">
        <f>[10]DUKIEN.PHI!$H$7</f>
        <v>519840000</v>
      </c>
      <c r="F22" s="27">
        <f t="shared" si="0"/>
        <v>0.22120851063829788</v>
      </c>
      <c r="G22" s="39">
        <v>559770000</v>
      </c>
      <c r="H22" s="27">
        <f t="shared" si="1"/>
        <v>0.92866713114314803</v>
      </c>
    </row>
    <row r="23" spans="2:8" ht="14.25" customHeight="1">
      <c r="B23" s="40">
        <v>2.2000000000000002</v>
      </c>
      <c r="C23" s="53" t="s">
        <v>42</v>
      </c>
      <c r="D23" s="39">
        <f>[10]DUKIEN.PHI!$E$8</f>
        <v>450000000</v>
      </c>
      <c r="E23" s="39">
        <f>[10]DUKIEN.PHI!$H$8+[10]DUKIEN.PHI!$H$9</f>
        <v>135460000</v>
      </c>
      <c r="F23" s="27">
        <f t="shared" si="0"/>
        <v>0.30102222222222225</v>
      </c>
      <c r="G23" s="39">
        <v>91350000</v>
      </c>
      <c r="H23" s="27">
        <f t="shared" si="1"/>
        <v>1.4828680897646416</v>
      </c>
    </row>
    <row r="24" spans="2:8" ht="14.25" customHeight="1">
      <c r="B24" s="40">
        <v>2.2999999999999998</v>
      </c>
      <c r="C24" s="53" t="s">
        <v>41</v>
      </c>
      <c r="D24" s="39">
        <f>[10]DUKIEN.PHI!$E$10</f>
        <v>220000000</v>
      </c>
      <c r="E24" s="39">
        <f>[10]DUKIEN.PHI!$H$10</f>
        <v>7994390</v>
      </c>
      <c r="F24" s="27">
        <f t="shared" si="0"/>
        <v>3.6338136363636364E-2</v>
      </c>
      <c r="G24" s="39">
        <v>400755000</v>
      </c>
      <c r="H24" s="27">
        <f t="shared" si="1"/>
        <v>1.9948322541203479E-2</v>
      </c>
    </row>
    <row r="25" spans="2:8" ht="14.25" customHeight="1">
      <c r="B25" s="40">
        <v>2.4</v>
      </c>
      <c r="C25" s="53" t="s">
        <v>40</v>
      </c>
      <c r="D25" s="39">
        <f>[10]DUKIEN.PHI!$E$11</f>
        <v>0</v>
      </c>
      <c r="E25" s="39">
        <f>[10]DUKIEN.PHI!$H$11</f>
        <v>2700000</v>
      </c>
      <c r="F25" s="27"/>
      <c r="G25" s="39">
        <v>3100000</v>
      </c>
      <c r="H25" s="27">
        <f t="shared" si="1"/>
        <v>0.87096774193548387</v>
      </c>
    </row>
    <row r="26" spans="2:8" s="18" customFormat="1" ht="14.25" customHeight="1">
      <c r="B26" s="38" t="s">
        <v>10</v>
      </c>
      <c r="C26" s="37" t="s">
        <v>50</v>
      </c>
      <c r="D26" s="35">
        <f>SUM(D27,D30)</f>
        <v>2718000000</v>
      </c>
      <c r="E26" s="35">
        <f>SUM(E27,E30)</f>
        <v>649414951</v>
      </c>
      <c r="F26" s="36">
        <f>E26/D26</f>
        <v>0.23893118138337013</v>
      </c>
      <c r="G26" s="35">
        <f>SUM(G27,G30)</f>
        <v>11744424</v>
      </c>
      <c r="H26" s="36">
        <f t="shared" si="1"/>
        <v>55.295598234532406</v>
      </c>
    </row>
    <row r="27" spans="2:8" s="18" customFormat="1" ht="14.25" customHeight="1">
      <c r="B27" s="38">
        <v>1</v>
      </c>
      <c r="C27" s="37" t="s">
        <v>49</v>
      </c>
      <c r="D27" s="35">
        <f>[10]DUKIEN.PHI!$E$24</f>
        <v>2718000000</v>
      </c>
      <c r="E27" s="35">
        <f>SUM(E28,E29)</f>
        <v>649414951</v>
      </c>
      <c r="F27" s="36">
        <f>E27/D27</f>
        <v>0.23893118138337013</v>
      </c>
      <c r="G27" s="35">
        <f>SUM(G28,)</f>
        <v>11744424</v>
      </c>
      <c r="H27" s="36">
        <f t="shared" si="1"/>
        <v>55.295598234532406</v>
      </c>
    </row>
    <row r="28" spans="2:8" ht="15.75" customHeight="1">
      <c r="B28" s="31">
        <v>1.1000000000000001</v>
      </c>
      <c r="C28" s="30" t="s">
        <v>48</v>
      </c>
      <c r="D28" s="28"/>
      <c r="E28" s="28">
        <v>141860951</v>
      </c>
      <c r="F28" s="29"/>
      <c r="G28" s="28">
        <v>11744424</v>
      </c>
      <c r="H28" s="27">
        <f t="shared" si="1"/>
        <v>12.079004555693833</v>
      </c>
    </row>
    <row r="29" spans="2:8" ht="14.25" customHeight="1">
      <c r="B29" s="31">
        <v>1.2</v>
      </c>
      <c r="C29" s="32" t="s">
        <v>47</v>
      </c>
      <c r="D29" s="28"/>
      <c r="E29" s="28">
        <v>507554000</v>
      </c>
      <c r="F29" s="29"/>
      <c r="G29" s="28"/>
      <c r="H29" s="27"/>
    </row>
    <row r="30" spans="2:8" s="18" customFormat="1" ht="14.25" customHeight="1">
      <c r="B30" s="38">
        <v>2</v>
      </c>
      <c r="C30" s="37" t="s">
        <v>37</v>
      </c>
      <c r="D30" s="35">
        <v>0</v>
      </c>
      <c r="E30" s="35">
        <v>0</v>
      </c>
      <c r="F30" s="36"/>
      <c r="G30" s="35">
        <v>0</v>
      </c>
      <c r="H30" s="27"/>
    </row>
    <row r="31" spans="2:8" s="18" customFormat="1" ht="14.25" customHeight="1">
      <c r="B31" s="38" t="s">
        <v>9</v>
      </c>
      <c r="C31" s="37" t="s">
        <v>46</v>
      </c>
      <c r="D31" s="35">
        <f>SUM(D32,D33)</f>
        <v>4847000000</v>
      </c>
      <c r="E31" s="35">
        <f>SUM(E32,E33)</f>
        <v>879104439</v>
      </c>
      <c r="F31" s="36">
        <f t="shared" ref="F31:F36" si="2">E31/D31</f>
        <v>0.18137083536207962</v>
      </c>
      <c r="G31" s="35">
        <f>SUM(G32,G33)</f>
        <v>788339500</v>
      </c>
      <c r="H31" s="36">
        <f>E31/G31</f>
        <v>1.1151343285475357</v>
      </c>
    </row>
    <row r="32" spans="2:8" s="18" customFormat="1" ht="14.25" customHeight="1">
      <c r="B32" s="38">
        <v>1</v>
      </c>
      <c r="C32" s="37" t="s">
        <v>45</v>
      </c>
      <c r="D32" s="35">
        <f>D15</f>
        <v>4545000000</v>
      </c>
      <c r="E32" s="35">
        <f>E15</f>
        <v>862525000</v>
      </c>
      <c r="F32" s="36">
        <f t="shared" si="2"/>
        <v>0.18977447744774478</v>
      </c>
      <c r="G32" s="35">
        <v>739100000</v>
      </c>
      <c r="H32" s="36">
        <f>E32/G32</f>
        <v>1.166993640914626</v>
      </c>
    </row>
    <row r="33" spans="2:11" s="18" customFormat="1" ht="14.25" customHeight="1">
      <c r="B33" s="38">
        <v>2</v>
      </c>
      <c r="C33" s="37" t="s">
        <v>44</v>
      </c>
      <c r="D33" s="35">
        <f>SUM(D34:D37)</f>
        <v>302000000</v>
      </c>
      <c r="E33" s="35">
        <f>SUM(E34:E37)</f>
        <v>16579439</v>
      </c>
      <c r="F33" s="36">
        <f t="shared" si="2"/>
        <v>5.4898804635761592E-2</v>
      </c>
      <c r="G33" s="35">
        <f>SUM(G34:G37)</f>
        <v>49239500</v>
      </c>
      <c r="H33" s="36">
        <f>E33/G33</f>
        <v>0.336710141248388</v>
      </c>
    </row>
    <row r="34" spans="2:11" s="18" customFormat="1" ht="14.25" customHeight="1">
      <c r="B34" s="40">
        <v>2.1</v>
      </c>
      <c r="C34" s="53" t="s">
        <v>43</v>
      </c>
      <c r="D34" s="39">
        <f>[10]DUKIEN.PHI!$E$13</f>
        <v>235000000</v>
      </c>
      <c r="E34" s="39">
        <f>[10]DUKIEN.PHI!$H$13</f>
        <v>0</v>
      </c>
      <c r="F34" s="27">
        <f t="shared" si="2"/>
        <v>0</v>
      </c>
      <c r="G34" s="39"/>
      <c r="H34" s="27"/>
    </row>
    <row r="35" spans="2:11" s="18" customFormat="1" ht="14.25" customHeight="1">
      <c r="B35" s="40">
        <v>2.2000000000000002</v>
      </c>
      <c r="C35" s="53" t="s">
        <v>42</v>
      </c>
      <c r="D35" s="39">
        <f>[10]DUKIEN.PHI!$E$14</f>
        <v>45000000</v>
      </c>
      <c r="E35" s="39">
        <f>[10]DUKIEN.PHI!$H$14+[10]DUKIEN.PHI!$H$15</f>
        <v>15510000</v>
      </c>
      <c r="F35" s="27">
        <f t="shared" si="2"/>
        <v>0.34466666666666668</v>
      </c>
      <c r="G35" s="39">
        <v>8854000</v>
      </c>
      <c r="H35" s="27">
        <f>E35/G35</f>
        <v>1.7517506211881635</v>
      </c>
    </row>
    <row r="36" spans="2:11" s="18" customFormat="1" ht="14.25" customHeight="1">
      <c r="B36" s="40">
        <v>2.2999999999999998</v>
      </c>
      <c r="C36" s="53" t="s">
        <v>41</v>
      </c>
      <c r="D36" s="39">
        <f>[10]DUKIEN.PHI!$E$16</f>
        <v>22000000</v>
      </c>
      <c r="E36" s="39">
        <f>[10]DUKIEN.PHI!$H$16</f>
        <v>799439</v>
      </c>
      <c r="F36" s="27">
        <f t="shared" si="2"/>
        <v>3.6338136363636364E-2</v>
      </c>
      <c r="G36" s="39">
        <v>40075500</v>
      </c>
      <c r="H36" s="27">
        <f>E36/G36</f>
        <v>1.9948322541203479E-2</v>
      </c>
    </row>
    <row r="37" spans="2:11" s="18" customFormat="1" ht="14.25" customHeight="1">
      <c r="B37" s="40">
        <v>2.4</v>
      </c>
      <c r="C37" s="53" t="s">
        <v>40</v>
      </c>
      <c r="D37" s="39">
        <f>[10]DUKIEN.PHI!$E$17</f>
        <v>0</v>
      </c>
      <c r="E37" s="39">
        <f>[10]DUKIEN.PHI!$H$17</f>
        <v>270000</v>
      </c>
      <c r="F37" s="27"/>
      <c r="G37" s="39">
        <v>310000</v>
      </c>
      <c r="H37" s="27">
        <f>E37/G37</f>
        <v>0.87096774193548387</v>
      </c>
    </row>
    <row r="38" spans="2:11" ht="14.25" customHeight="1">
      <c r="B38" s="52" t="s">
        <v>39</v>
      </c>
      <c r="C38" s="51" t="s">
        <v>38</v>
      </c>
      <c r="D38" s="50">
        <f>SUM(D39,D56,D61,D63)</f>
        <v>17389518692.913635</v>
      </c>
      <c r="E38" s="50">
        <f>SUM(E39,E56,E61,E63)</f>
        <v>860152227</v>
      </c>
      <c r="F38" s="88">
        <f t="shared" ref="F38:F56" si="3">E38/D38</f>
        <v>4.9463831759214746E-2</v>
      </c>
      <c r="G38" s="50">
        <f>SUM(G39,G56,G61,G63)</f>
        <v>39086336</v>
      </c>
      <c r="H38" s="49">
        <f>E38/G38</f>
        <v>22.006468628832337</v>
      </c>
    </row>
    <row r="39" spans="2:11" ht="14.25" customHeight="1">
      <c r="B39" s="38" t="s">
        <v>11</v>
      </c>
      <c r="C39" s="37" t="s">
        <v>37</v>
      </c>
      <c r="D39" s="35">
        <f>SUM(D40,D45,D46)</f>
        <v>7451718692.9136372</v>
      </c>
      <c r="E39" s="35">
        <f>SUM(E40,E45,E46)</f>
        <v>837352227</v>
      </c>
      <c r="F39" s="36">
        <f t="shared" si="3"/>
        <v>0.11237034857425537</v>
      </c>
      <c r="G39" s="35">
        <f>SUM(G40,G45,G46)</f>
        <v>20486336</v>
      </c>
      <c r="H39" s="36">
        <f>E39/G39</f>
        <v>40.873693909930992</v>
      </c>
    </row>
    <row r="40" spans="2:11" ht="15" customHeight="1">
      <c r="B40" s="46">
        <v>1</v>
      </c>
      <c r="C40" s="48" t="s">
        <v>36</v>
      </c>
      <c r="D40" s="45">
        <f>SUM(D41,D42,D43,D44)</f>
        <v>4094886231.5500002</v>
      </c>
      <c r="E40" s="45">
        <f>SUM(E41,E42,E43,E44)</f>
        <v>829428041</v>
      </c>
      <c r="F40" s="34">
        <f t="shared" si="3"/>
        <v>0.2025521575201478</v>
      </c>
      <c r="G40" s="45">
        <f>SUM(G41:G45)</f>
        <v>0</v>
      </c>
      <c r="H40" s="34"/>
      <c r="J40" s="17"/>
    </row>
    <row r="41" spans="2:11" ht="14.25" customHeight="1">
      <c r="B41" s="40">
        <v>1.1000000000000001</v>
      </c>
      <c r="C41" s="42" t="s">
        <v>35</v>
      </c>
      <c r="D41" s="39">
        <f>[10]DUKIEN.NSNN!$E$11+286232</f>
        <v>3326125499.5500002</v>
      </c>
      <c r="E41" s="39">
        <f>[10]DUKIEN.NSNN!$H$11</f>
        <v>763252934</v>
      </c>
      <c r="F41" s="27">
        <f t="shared" si="3"/>
        <v>0.22947207918139662</v>
      </c>
      <c r="G41" s="39"/>
      <c r="H41" s="27"/>
    </row>
    <row r="42" spans="2:11" ht="14.25" customHeight="1">
      <c r="B42" s="40">
        <v>1.2</v>
      </c>
      <c r="C42" s="42" t="s">
        <v>34</v>
      </c>
      <c r="D42" s="39">
        <f>[10]DUKIEN.NSNN!$E$39-D43</f>
        <v>580760732</v>
      </c>
      <c r="E42" s="47">
        <f>[10]DUKIEN.NSNN!$H$39</f>
        <v>64025107</v>
      </c>
      <c r="F42" s="27">
        <f t="shared" si="3"/>
        <v>0.11024351935695266</v>
      </c>
      <c r="G42" s="39"/>
      <c r="H42" s="27"/>
    </row>
    <row r="43" spans="2:11" ht="14.25" customHeight="1">
      <c r="B43" s="40">
        <v>1.3</v>
      </c>
      <c r="C43" s="42" t="s">
        <v>33</v>
      </c>
      <c r="D43" s="39">
        <f>[10]DUKIEN.NSNN!$E$80+[10]DUKIEN.NSNN!$E$90</f>
        <v>124000000</v>
      </c>
      <c r="E43" s="39">
        <f>[10]DUKIEN.NSNN!$H$80+[10]DUKIEN.NSNN!$H$90</f>
        <v>0</v>
      </c>
      <c r="F43" s="27">
        <f t="shared" si="3"/>
        <v>0</v>
      </c>
      <c r="G43" s="39"/>
      <c r="H43" s="27"/>
    </row>
    <row r="44" spans="2:11" ht="14.25" customHeight="1">
      <c r="B44" s="40">
        <v>1.4</v>
      </c>
      <c r="C44" s="42" t="s">
        <v>32</v>
      </c>
      <c r="D44" s="39">
        <f>[10]DUKIEN.NSNN!$E$108</f>
        <v>64000000</v>
      </c>
      <c r="E44" s="39">
        <f>[10]DUKIEN.NSNN!$H$108</f>
        <v>2150000</v>
      </c>
      <c r="F44" s="27">
        <f t="shared" si="3"/>
        <v>3.3593749999999999E-2</v>
      </c>
      <c r="G44" s="39"/>
      <c r="H44" s="27"/>
    </row>
    <row r="45" spans="2:11" s="33" customFormat="1" ht="14.25" customHeight="1">
      <c r="B45" s="46">
        <v>2</v>
      </c>
      <c r="C45" s="44" t="s">
        <v>31</v>
      </c>
      <c r="D45" s="45">
        <f>131402461</f>
        <v>131402461</v>
      </c>
      <c r="E45" s="45"/>
      <c r="F45" s="34">
        <f t="shared" si="3"/>
        <v>0</v>
      </c>
      <c r="G45" s="45"/>
      <c r="H45" s="34"/>
    </row>
    <row r="46" spans="2:11" ht="14.25" customHeight="1">
      <c r="B46" s="38">
        <v>3</v>
      </c>
      <c r="C46" s="44" t="s">
        <v>19</v>
      </c>
      <c r="D46" s="35">
        <f>SUM(D47:D55)</f>
        <v>3225430000.3636365</v>
      </c>
      <c r="E46" s="35">
        <f>SUM(E47:E55)</f>
        <v>7924186</v>
      </c>
      <c r="F46" s="36">
        <f t="shared" si="3"/>
        <v>2.4567843664586191E-3</v>
      </c>
      <c r="G46" s="35">
        <f>SUM(G47:G55)</f>
        <v>20486336</v>
      </c>
      <c r="H46" s="36">
        <f>E46/G46</f>
        <v>0.38680347720548958</v>
      </c>
      <c r="J46" s="17"/>
      <c r="K46" s="17"/>
    </row>
    <row r="47" spans="2:11" ht="14.25" customHeight="1">
      <c r="B47" s="40">
        <v>3.1</v>
      </c>
      <c r="C47" s="42" t="s">
        <v>30</v>
      </c>
      <c r="D47" s="39">
        <f>[10]DUKIEN.NSNN!$E$116</f>
        <v>16000000</v>
      </c>
      <c r="E47" s="39"/>
      <c r="F47" s="27">
        <f t="shared" si="3"/>
        <v>0</v>
      </c>
      <c r="G47" s="39"/>
      <c r="H47" s="27"/>
    </row>
    <row r="48" spans="2:11" ht="30" customHeight="1">
      <c r="B48" s="40">
        <v>3.2</v>
      </c>
      <c r="C48" s="43" t="s">
        <v>29</v>
      </c>
      <c r="D48" s="39">
        <f>[10]DUKIEN.NSNN!$E$120</f>
        <v>45000000</v>
      </c>
      <c r="E48" s="39"/>
      <c r="F48" s="27">
        <f t="shared" si="3"/>
        <v>0</v>
      </c>
      <c r="G48" s="39">
        <v>3942400</v>
      </c>
      <c r="H48" s="27">
        <f>E48/G48</f>
        <v>0</v>
      </c>
    </row>
    <row r="49" spans="2:8" ht="15.75" customHeight="1">
      <c r="B49" s="40">
        <v>3.3</v>
      </c>
      <c r="C49" s="42" t="s">
        <v>28</v>
      </c>
      <c r="D49" s="39">
        <f>[10]DUKIEN.NSNN!$E$129</f>
        <v>90000000</v>
      </c>
      <c r="E49" s="39"/>
      <c r="F49" s="27">
        <f t="shared" si="3"/>
        <v>0</v>
      </c>
      <c r="G49" s="39"/>
      <c r="H49" s="27"/>
    </row>
    <row r="50" spans="2:8" ht="15.75" customHeight="1">
      <c r="B50" s="40">
        <v>3.4</v>
      </c>
      <c r="C50" s="42" t="s">
        <v>27</v>
      </c>
      <c r="D50" s="39">
        <f>[10]DUKIEN.NSNN!$E$139</f>
        <v>59000000</v>
      </c>
      <c r="E50" s="39"/>
      <c r="F50" s="27">
        <f t="shared" si="3"/>
        <v>0</v>
      </c>
      <c r="G50" s="39"/>
      <c r="H50" s="27"/>
    </row>
    <row r="51" spans="2:8" ht="15.75" customHeight="1">
      <c r="B51" s="40">
        <v>3.5</v>
      </c>
      <c r="C51" s="42" t="s">
        <v>26</v>
      </c>
      <c r="D51" s="39">
        <f>[10]DUKIEN.NSNN!$E$148</f>
        <v>6000000</v>
      </c>
      <c r="E51" s="39"/>
      <c r="F51" s="27">
        <f t="shared" si="3"/>
        <v>0</v>
      </c>
      <c r="G51" s="39">
        <v>1200000</v>
      </c>
      <c r="H51" s="27">
        <f>E51/G51</f>
        <v>0</v>
      </c>
    </row>
    <row r="52" spans="2:8" ht="15.75" customHeight="1">
      <c r="B52" s="40">
        <v>3.6</v>
      </c>
      <c r="C52" s="42" t="s">
        <v>25</v>
      </c>
      <c r="D52" s="39">
        <f>[10]DUKIEN.NSNN!$E$151</f>
        <v>75000000</v>
      </c>
      <c r="E52" s="39"/>
      <c r="F52" s="27">
        <f t="shared" si="3"/>
        <v>0</v>
      </c>
      <c r="G52" s="39"/>
      <c r="H52" s="27"/>
    </row>
    <row r="53" spans="2:8" ht="27.75" customHeight="1">
      <c r="B53" s="40">
        <v>3.7</v>
      </c>
      <c r="C53" s="25" t="s">
        <v>24</v>
      </c>
      <c r="D53" s="39">
        <f>[11]DUKIEN.NSNN!$E$159</f>
        <v>2461500000.3636365</v>
      </c>
      <c r="E53" s="39">
        <f>[11]DUKIEN.NSNN!$H$159</f>
        <v>7924186</v>
      </c>
      <c r="F53" s="27">
        <f t="shared" si="3"/>
        <v>3.2192508628191602E-3</v>
      </c>
      <c r="G53" s="39">
        <v>15343936</v>
      </c>
      <c r="H53" s="27">
        <f>E53/G53</f>
        <v>0.51643763373361307</v>
      </c>
    </row>
    <row r="54" spans="2:8" ht="41.25" customHeight="1">
      <c r="B54" s="40">
        <v>3.8</v>
      </c>
      <c r="C54" s="25" t="s">
        <v>23</v>
      </c>
      <c r="D54" s="39">
        <f>[10]DUKIEN.NSNN!$E$156</f>
        <v>72000000</v>
      </c>
      <c r="E54" s="41"/>
      <c r="F54" s="27">
        <f t="shared" si="3"/>
        <v>0</v>
      </c>
      <c r="G54" s="39"/>
      <c r="H54" s="27"/>
    </row>
    <row r="55" spans="2:8" ht="14.25" customHeight="1">
      <c r="B55" s="40">
        <v>3.9</v>
      </c>
      <c r="C55" s="25" t="s">
        <v>22</v>
      </c>
      <c r="D55" s="39">
        <v>400930000</v>
      </c>
      <c r="E55" s="39"/>
      <c r="F55" s="27">
        <f t="shared" si="3"/>
        <v>0</v>
      </c>
      <c r="G55" s="39"/>
      <c r="H55" s="27"/>
    </row>
    <row r="56" spans="2:8" s="18" customFormat="1" ht="14.25" customHeight="1">
      <c r="B56" s="38" t="s">
        <v>10</v>
      </c>
      <c r="C56" s="37" t="s">
        <v>21</v>
      </c>
      <c r="D56" s="35">
        <f>SUM(D59:D60)</f>
        <v>9915000000</v>
      </c>
      <c r="E56" s="35">
        <f>SUM(E59:E60)</f>
        <v>0</v>
      </c>
      <c r="F56" s="36">
        <f t="shared" si="3"/>
        <v>0</v>
      </c>
      <c r="G56" s="35">
        <f>SUM(G59:G60)</f>
        <v>0</v>
      </c>
      <c r="H56" s="36"/>
    </row>
    <row r="57" spans="2:8" s="33" customFormat="1" ht="14.25" customHeight="1">
      <c r="B57" s="38">
        <v>1</v>
      </c>
      <c r="C57" s="37" t="s">
        <v>20</v>
      </c>
      <c r="D57" s="35"/>
      <c r="E57" s="35"/>
      <c r="F57" s="36"/>
      <c r="G57" s="35"/>
      <c r="H57" s="34"/>
    </row>
    <row r="58" spans="2:8" s="33" customFormat="1" ht="14.25" customHeight="1">
      <c r="B58" s="38">
        <v>2</v>
      </c>
      <c r="C58" s="37" t="s">
        <v>19</v>
      </c>
      <c r="D58" s="35">
        <f>SUM(D59:D60)</f>
        <v>9915000000</v>
      </c>
      <c r="E58" s="35">
        <f>SUM(E59:E60)</f>
        <v>0</v>
      </c>
      <c r="F58" s="36">
        <f>E58/D58</f>
        <v>0</v>
      </c>
      <c r="G58" s="35">
        <f>SUM(G59:G60)</f>
        <v>0</v>
      </c>
      <c r="H58" s="34"/>
    </row>
    <row r="59" spans="2:8" ht="30" customHeight="1">
      <c r="B59" s="31">
        <v>2.1</v>
      </c>
      <c r="C59" s="32" t="s">
        <v>18</v>
      </c>
      <c r="D59" s="28">
        <f>[11]DUKIEN.NSNN!$E$162</f>
        <v>1965000000</v>
      </c>
      <c r="E59" s="28"/>
      <c r="F59" s="29">
        <f>E59/D59</f>
        <v>0</v>
      </c>
      <c r="G59" s="28"/>
      <c r="H59" s="27"/>
    </row>
    <row r="60" spans="2:8" ht="14.25" customHeight="1">
      <c r="B60" s="31">
        <v>2.2000000000000002</v>
      </c>
      <c r="C60" s="30" t="s">
        <v>17</v>
      </c>
      <c r="D60" s="28">
        <f>[11]DUKIEN.NSNN!$E$166</f>
        <v>7950000000</v>
      </c>
      <c r="E60" s="28"/>
      <c r="F60" s="29">
        <f>E60/D60</f>
        <v>0</v>
      </c>
      <c r="G60" s="28"/>
      <c r="H60" s="27"/>
    </row>
    <row r="61" spans="2:8" s="18" customFormat="1" ht="14.25" customHeight="1">
      <c r="B61" s="22" t="s">
        <v>9</v>
      </c>
      <c r="C61" s="21" t="s">
        <v>16</v>
      </c>
      <c r="D61" s="20">
        <f>SUM(D62)</f>
        <v>22800000</v>
      </c>
      <c r="E61" s="20">
        <f>[11]DUKIEN.NSNN!$H$168</f>
        <v>22800000</v>
      </c>
      <c r="F61" s="19">
        <f>E61/D61</f>
        <v>1</v>
      </c>
      <c r="G61" s="20">
        <f>SUM(G62)</f>
        <v>18600000</v>
      </c>
      <c r="H61" s="19">
        <f>E61/G61</f>
        <v>1.2258064516129032</v>
      </c>
    </row>
    <row r="62" spans="2:8" ht="14.25" customHeight="1">
      <c r="B62" s="26">
        <v>1</v>
      </c>
      <c r="C62" s="25" t="s">
        <v>15</v>
      </c>
      <c r="D62" s="24">
        <f>[11]DUKIEN.NSNN!$G$168</f>
        <v>22800000</v>
      </c>
      <c r="E62" s="24">
        <f>[11]DUKIEN.NSNN!$H$167</f>
        <v>22800000</v>
      </c>
      <c r="F62" s="23">
        <f>E62/D62</f>
        <v>1</v>
      </c>
      <c r="G62" s="24">
        <v>18600000</v>
      </c>
      <c r="H62" s="23">
        <f>E62/G62</f>
        <v>1.2258064516129032</v>
      </c>
    </row>
    <row r="63" spans="2:8" s="18" customFormat="1" ht="14.25" customHeight="1">
      <c r="B63" s="22" t="s">
        <v>8</v>
      </c>
      <c r="C63" s="21" t="s">
        <v>14</v>
      </c>
      <c r="D63" s="20"/>
      <c r="E63" s="20"/>
      <c r="F63" s="19"/>
      <c r="G63" s="20"/>
      <c r="H63" s="19"/>
    </row>
    <row r="64" spans="2:8" ht="14.25" customHeight="1">
      <c r="B64" s="71" t="s">
        <v>13</v>
      </c>
      <c r="C64" s="72" t="s">
        <v>12</v>
      </c>
      <c r="D64" s="73">
        <f>SUM(D65,D66,D67)</f>
        <v>1144579400</v>
      </c>
      <c r="E64" s="73">
        <f t="shared" ref="E64:G64" si="4">SUM(E65,E66,E67)</f>
        <v>200000000</v>
      </c>
      <c r="F64" s="89">
        <f t="shared" ref="F64:F65" si="5">E64/D64</f>
        <v>0.17473667619738745</v>
      </c>
      <c r="G64" s="73">
        <f t="shared" si="4"/>
        <v>500000000</v>
      </c>
      <c r="H64" s="89">
        <f>E64/G64</f>
        <v>0.4</v>
      </c>
    </row>
    <row r="65" spans="2:8" ht="39.75" customHeight="1">
      <c r="B65" s="26" t="s">
        <v>11</v>
      </c>
      <c r="C65" s="25" t="s">
        <v>77</v>
      </c>
      <c r="D65" s="24">
        <v>200000000</v>
      </c>
      <c r="E65" s="24">
        <v>200000000</v>
      </c>
      <c r="F65" s="23">
        <f t="shared" si="5"/>
        <v>1</v>
      </c>
      <c r="G65" s="24">
        <v>500000000</v>
      </c>
      <c r="H65" s="74">
        <f>E65/G65</f>
        <v>0.4</v>
      </c>
    </row>
    <row r="66" spans="2:8" ht="13.5" customHeight="1">
      <c r="B66" s="26" t="s">
        <v>10</v>
      </c>
      <c r="C66" s="25" t="s">
        <v>78</v>
      </c>
      <c r="D66" s="75">
        <v>233000000</v>
      </c>
      <c r="E66" s="24"/>
      <c r="F66" s="23"/>
      <c r="G66" s="24"/>
      <c r="H66" s="23"/>
    </row>
    <row r="67" spans="2:8" s="16" customFormat="1" ht="15" customHeight="1">
      <c r="B67" s="26" t="s">
        <v>9</v>
      </c>
      <c r="C67" s="76" t="s">
        <v>7</v>
      </c>
      <c r="D67" s="77">
        <f>D68</f>
        <v>711579400</v>
      </c>
      <c r="E67" s="77"/>
      <c r="F67" s="23"/>
      <c r="G67" s="77"/>
      <c r="H67" s="78"/>
    </row>
    <row r="68" spans="2:8" s="16" customFormat="1" ht="15" customHeight="1">
      <c r="B68" s="40">
        <v>1</v>
      </c>
      <c r="C68" s="25" t="s">
        <v>79</v>
      </c>
      <c r="D68" s="75">
        <f>101608000+609971400</f>
        <v>711579400</v>
      </c>
      <c r="E68" s="79"/>
      <c r="F68" s="23"/>
      <c r="G68" s="79"/>
      <c r="H68" s="80"/>
    </row>
    <row r="69" spans="2:8" s="16" customFormat="1" ht="15" customHeight="1">
      <c r="B69" s="40">
        <v>2</v>
      </c>
      <c r="C69" s="25" t="s">
        <v>6</v>
      </c>
      <c r="D69" s="75">
        <f>D70+D71</f>
        <v>609971400</v>
      </c>
      <c r="E69" s="79"/>
      <c r="F69" s="23"/>
      <c r="G69" s="79"/>
      <c r="H69" s="80"/>
    </row>
    <row r="70" spans="2:8" s="15" customFormat="1" ht="15" customHeight="1">
      <c r="B70" s="31"/>
      <c r="C70" s="32" t="s">
        <v>5</v>
      </c>
      <c r="D70" s="81">
        <v>40000000</v>
      </c>
      <c r="E70" s="82"/>
      <c r="F70" s="23"/>
      <c r="G70" s="82"/>
      <c r="H70" s="83"/>
    </row>
    <row r="71" spans="2:8" s="15" customFormat="1" ht="27.75" customHeight="1">
      <c r="B71" s="31"/>
      <c r="C71" s="32" t="s">
        <v>4</v>
      </c>
      <c r="D71" s="81">
        <v>569971400</v>
      </c>
      <c r="E71" s="82"/>
      <c r="F71" s="23"/>
      <c r="G71" s="82"/>
      <c r="H71" s="83"/>
    </row>
    <row r="72" spans="2:8" s="16" customFormat="1" ht="14.25" customHeight="1">
      <c r="B72" s="40">
        <v>3</v>
      </c>
      <c r="C72" s="25" t="s">
        <v>3</v>
      </c>
      <c r="D72" s="75">
        <f>D73+D74</f>
        <v>101608000</v>
      </c>
      <c r="E72" s="79"/>
      <c r="F72" s="23"/>
      <c r="G72" s="79"/>
      <c r="H72" s="80"/>
    </row>
    <row r="73" spans="2:8" s="15" customFormat="1" ht="14.25" customHeight="1">
      <c r="B73" s="31"/>
      <c r="C73" s="32" t="s">
        <v>2</v>
      </c>
      <c r="D73" s="81"/>
      <c r="E73" s="82"/>
      <c r="F73" s="23"/>
      <c r="G73" s="82"/>
      <c r="H73" s="83"/>
    </row>
    <row r="74" spans="2:8" s="15" customFormat="1" ht="14.25" customHeight="1">
      <c r="B74" s="31"/>
      <c r="C74" s="32" t="s">
        <v>1</v>
      </c>
      <c r="D74" s="81">
        <v>101608000</v>
      </c>
      <c r="E74" s="82"/>
      <c r="F74" s="23"/>
      <c r="G74" s="82"/>
      <c r="H74" s="83"/>
    </row>
    <row r="75" spans="2:8" s="14" customFormat="1" ht="9" customHeight="1">
      <c r="B75" s="84"/>
      <c r="C75" s="85"/>
      <c r="D75" s="86"/>
      <c r="E75" s="86"/>
      <c r="F75" s="86"/>
      <c r="G75" s="86"/>
      <c r="H75" s="86"/>
    </row>
    <row r="76" spans="2:8" ht="9.75" customHeight="1">
      <c r="B76" s="8"/>
      <c r="C76" s="13"/>
      <c r="D76" s="5"/>
      <c r="E76" s="5"/>
      <c r="F76" s="5"/>
      <c r="G76" s="6"/>
      <c r="H76" s="5"/>
    </row>
    <row r="77" spans="2:8" ht="15" customHeight="1">
      <c r="B77" s="8"/>
      <c r="C77" s="7"/>
      <c r="D77" s="5"/>
      <c r="E77" s="5"/>
      <c r="F77" s="12" t="s">
        <v>80</v>
      </c>
      <c r="G77" s="6"/>
      <c r="H77" s="5"/>
    </row>
    <row r="78" spans="2:8" ht="15" customHeight="1">
      <c r="B78" s="8"/>
      <c r="C78" s="7"/>
      <c r="D78" s="5"/>
      <c r="E78" s="5"/>
      <c r="F78" s="11" t="s">
        <v>0</v>
      </c>
      <c r="G78" s="10"/>
    </row>
    <row r="79" spans="2:8" ht="15" customHeight="1">
      <c r="B79" s="8"/>
      <c r="C79" s="7"/>
      <c r="D79" s="5"/>
      <c r="E79" s="5"/>
      <c r="F79" s="5"/>
      <c r="G79" s="9"/>
    </row>
    <row r="80" spans="2:8" ht="15" customHeight="1">
      <c r="B80" s="8"/>
      <c r="C80" s="70"/>
      <c r="D80" s="5"/>
      <c r="E80" s="5"/>
      <c r="F80" s="5"/>
      <c r="G80" s="6"/>
      <c r="H80" s="5"/>
    </row>
    <row r="81" spans="2:8" ht="15" customHeight="1">
      <c r="B81" s="8"/>
      <c r="C81" s="7"/>
      <c r="D81" s="5"/>
      <c r="E81" s="5"/>
      <c r="F81" s="5"/>
      <c r="G81" s="6"/>
      <c r="H81" s="5"/>
    </row>
  </sheetData>
  <mergeCells count="5">
    <mergeCell ref="B1:H1"/>
    <mergeCell ref="B6:H6"/>
    <mergeCell ref="B7:H7"/>
    <mergeCell ref="B8:H8"/>
    <mergeCell ref="B9:H9"/>
  </mergeCells>
  <pageMargins left="0.15748031496062992" right="0.19685039370078741" top="0.23622047244094491" bottom="0.39370078740157483" header="0.15748031496062992" footer="0.15748031496062992"/>
  <pageSetup paperSize="9" scale="98" orientation="portrait" r:id="rId1"/>
  <headerFooter alignWithMargins="0">
    <oddFooter>&amp;C&amp;P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mage" ma:contentTypeID="0x0101009148F5A04DDD49CBA7127AADA5FB792B00AADE34325A8B49CDA8BB4DB53328F214001FB32B77BC6BCE469A20AE84AF97AF47" ma:contentTypeVersion="1" ma:contentTypeDescription="Upload an image." ma:contentTypeScope="" ma:versionID="b4da2adae13c588f052c06f8c8324a5a">
  <xsd:schema xmlns:xsd="http://www.w3.org/2001/XMLSchema" xmlns:xs="http://www.w3.org/2001/XMLSchema" xmlns:p="http://schemas.microsoft.com/office/2006/metadata/properties" xmlns:ns1="http://schemas.microsoft.com/sharepoint/v3" xmlns:ns2="780FFE3A-0846-4223-AD1A-992C07E03CB4" xmlns:ns3="http://schemas.microsoft.com/sharepoint/v3/fields" targetNamespace="http://schemas.microsoft.com/office/2006/metadata/properties" ma:root="true" ma:fieldsID="ad67d8f52a74939dd250bc22f5a2d32a" ns1:_="" ns2:_="" ns3:_="">
    <xsd:import namespace="http://schemas.microsoft.com/sharepoint/v3"/>
    <xsd:import namespace="780FFE3A-0846-4223-AD1A-992C07E03CB4"/>
    <xsd:import namespace="http://schemas.microsoft.com/sharepoint/v3/fields"/>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URL Path" ma:hidden="true" ma:list="Docs" ma:internalName="FileRef" ma:readOnly="true" ma:showField="FullUrl">
      <xsd:simpleType>
        <xsd:restriction base="dms:Lookup"/>
      </xsd:simpleType>
    </xsd:element>
    <xsd:element name="File_x0020_Type" ma:index="9" nillable="true" ma:displayName="File Type" ma:hidden="true" ma:internalName="File_x0020_Type" ma:readOnly="true">
      <xsd:simpleType>
        <xsd:restriction base="dms:Text"/>
      </xsd:simpleType>
    </xsd:element>
    <xsd:element name="HTML_x0020_File_x0020_Type" ma:index="10" nillable="true" ma:displayName="HTML File Type" ma:hidden="true" ma:internalName="HTML_x0020_File_x0020_Type" ma:readOnly="true">
      <xsd:simpleType>
        <xsd:restriction base="dms:Text"/>
      </xsd:simpleType>
    </xsd:element>
    <xsd:element name="FSObjType" ma:index="11" nillable="true" ma:displayName="Item Type" ma:hidden="true" ma:list="Docs" ma:internalName="FSObjType" ma:readOnly="true" ma:showField="FSType">
      <xsd:simpleType>
        <xsd:restriction base="dms:Lookup"/>
      </xsd:simpleType>
    </xsd:element>
    <xsd:element name="PublishingStartDate" ma:index="27" nillable="true" ma:displayName="Scheduling Start Date" ma:description="" ma:hidden="true" ma:internalName="PublishingStartDate">
      <xsd:simpleType>
        <xsd:restriction base="dms:Unknown"/>
      </xsd:simpleType>
    </xsd:element>
    <xsd:element name="PublishingExpirationDate" ma:index="28"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80FFE3A-0846-4223-AD1A-992C07E03CB4" elementFormDefault="qualified">
    <xsd:import namespace="http://schemas.microsoft.com/office/2006/documentManagement/types"/>
    <xsd:import namespace="http://schemas.microsoft.com/office/infopath/2007/PartnerControls"/>
    <xsd:element name="ThumbnailExists" ma:index="18" nillable="true" ma:displayName="Thumbnail Exists" ma:default="FALSE" ma:hidden="true" ma:internalName="ThumbnailExists" ma:readOnly="true">
      <xsd:simpleType>
        <xsd:restriction base="dms:Boolean"/>
      </xsd:simpleType>
    </xsd:element>
    <xsd:element name="PreviewExists" ma:index="19" nillable="true" ma:displayName="Preview Exists" ma:default="FALSE" ma:hidden="true" ma:internalName="PreviewExists" ma:readOnly="true">
      <xsd:simpleType>
        <xsd:restriction base="dms:Boolean"/>
      </xsd:simpleType>
    </xsd:element>
    <xsd:element name="ImageWidth" ma:index="20" nillable="true" ma:displayName="Width" ma:internalName="ImageWidth" ma:readOnly="true">
      <xsd:simpleType>
        <xsd:restriction base="dms:Unknown"/>
      </xsd:simpleType>
    </xsd:element>
    <xsd:element name="ImageHeight" ma:index="22" nillable="true" ma:displayName="Height" ma:internalName="ImageHeight" ma:readOnly="true">
      <xsd:simpleType>
        <xsd:restriction base="dms:Unknown"/>
      </xsd:simpleType>
    </xsd:element>
    <xsd:element name="ImageCreateDate" ma:index="25" nillable="true" ma:displayName="Date Picture Tak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3" ma:displayName="Comments"/>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mageCreateDate xmlns="780FFE3A-0846-4223-AD1A-992C07E03CB4" xsi:nil="true"/>
    <PublishingExpirationDate xmlns="http://schemas.microsoft.com/sharepoint/v3" xsi:nil="true"/>
    <PublishingStartDate xmlns="http://schemas.microsoft.com/sharepoint/v3" xsi:nil="true"/>
    <wic_System_Copyright xmlns="http://schemas.microsoft.com/sharepoint/v3/fields">Sở GTVT Tây Ninh</wic_System_Copyright>
  </documentManagement>
</p:properties>
</file>

<file path=customXml/itemProps1.xml><?xml version="1.0" encoding="utf-8"?>
<ds:datastoreItem xmlns:ds="http://schemas.openxmlformats.org/officeDocument/2006/customXml" ds:itemID="{65EFFBD9-6FD1-4A09-8824-A37C5C493E67}"/>
</file>

<file path=customXml/itemProps2.xml><?xml version="1.0" encoding="utf-8"?>
<ds:datastoreItem xmlns:ds="http://schemas.openxmlformats.org/officeDocument/2006/customXml" ds:itemID="{B5B98D77-2563-4B7E-96AA-B5DCEA8219C6}"/>
</file>

<file path=customXml/itemProps3.xml><?xml version="1.0" encoding="utf-8"?>
<ds:datastoreItem xmlns:ds="http://schemas.openxmlformats.org/officeDocument/2006/customXml" ds:itemID="{4B75CF7D-C90F-4E6C-844A-1E6D4F159B3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BS03.QI-2019</vt:lpstr>
      <vt:lpstr>'BS03.QI-2019'!Print_Titles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Sở GTVT Tây Ninh</dc:creator>
  <cp:keywords/>
  <dc:description/>
  <cp:lastModifiedBy>ADMIN</cp:lastModifiedBy>
  <cp:lastPrinted>2019-04-10T01:27:41Z</cp:lastPrinted>
  <dcterms:created xsi:type="dcterms:W3CDTF">2019-04-09T03:04:01Z</dcterms:created>
  <dcterms:modified xsi:type="dcterms:W3CDTF">2019-04-11T05:16:44Z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0x0101009148F5A04DDD49CBA7127AADA5FB792B00AADE34325A8B49CDA8BB4DB53328F214001FB32B77BC6BCE469A20AE84AF97AF47</vt:lpwstr>
  </property>
</Properties>
</file>